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perty Specs_1303 N Calvert " sheetId="1" r:id="rId4"/>
    <sheet state="visible" name="Property Specs_2200 Maryland Av" sheetId="2" r:id="rId5"/>
    <sheet state="visible" name="Property Specs_1323 N Calvert S" sheetId="3" r:id="rId6"/>
    <sheet state="visible" name="CAPEX" sheetId="4" r:id="rId7"/>
    <sheet state="visible" name="P&amp;L 2023" sheetId="5" r:id="rId8"/>
    <sheet state="visible" name="P&amp;L 2024" sheetId="6" r:id="rId9"/>
    <sheet state="visible" name="YTD 2025" sheetId="7" r:id="rId10"/>
    <sheet state="visible" name="Rent Roll" sheetId="8" r:id="rId11"/>
    <sheet state="visible" name="Docs needed from owner" sheetId="9" r:id="rId12"/>
    <sheet state="visible" name="Financing " sheetId="10" r:id="rId13"/>
    <sheet state="visible" name="Showing Appointment" sheetId="11" r:id="rId14"/>
  </sheets>
  <definedNames/>
  <calcPr/>
</workbook>
</file>

<file path=xl/sharedStrings.xml><?xml version="1.0" encoding="utf-8"?>
<sst xmlns="http://schemas.openxmlformats.org/spreadsheetml/2006/main" count="583" uniqueCount="349">
  <si>
    <t>Property address</t>
  </si>
  <si>
    <t>1303 N Calvert St Baltimore, MD 21202</t>
  </si>
  <si>
    <t>PROPERTY SPECIFICATIONS</t>
  </si>
  <si>
    <t xml:space="preserve">1. General information </t>
  </si>
  <si>
    <t xml:space="preserve">7.  Flooring and Finishes: </t>
  </si>
  <si>
    <t xml:space="preserve">  Type of Property</t>
  </si>
  <si>
    <t>9 apts</t>
  </si>
  <si>
    <t xml:space="preserve">  Types of flooring in units and common areas</t>
  </si>
  <si>
    <t>Basement unit is carpet, painted wood floors in the main room, kitchen and bathrooms are LVT or CVT</t>
  </si>
  <si>
    <t xml:space="preserve">  Total Bedrooms and Bathrooms</t>
  </si>
  <si>
    <t>8 studios  and 1bedroom  1 bathroom</t>
  </si>
  <si>
    <t xml:space="preserve">  Quality and condition of finishes (e.g., countertops, cabinets)</t>
  </si>
  <si>
    <t xml:space="preserve">Range from vintage metal cabinets to the white shaker in 2r, 1r has brown wood </t>
  </si>
  <si>
    <t xml:space="preserve">  Total property square footage</t>
  </si>
  <si>
    <t xml:space="preserve">  GBA</t>
  </si>
  <si>
    <t xml:space="preserve">  Basement Type</t>
  </si>
  <si>
    <t>full, water tank and furnace are located here</t>
  </si>
  <si>
    <t xml:space="preserve">8.  Security Features: </t>
  </si>
  <si>
    <t xml:space="preserve">  Security systems or features in place</t>
  </si>
  <si>
    <t>intercom doorbuzzer system</t>
  </si>
  <si>
    <t xml:space="preserve">  Locks and safety measures for each unit</t>
  </si>
  <si>
    <t>deadbolts peepholes</t>
  </si>
  <si>
    <t xml:space="preserve">2.  Common Areas: </t>
  </si>
  <si>
    <t xml:space="preserve">  Description of common areas (if applicable)</t>
  </si>
  <si>
    <t>hallways, rec room, bike rack and laundry in bsmt</t>
  </si>
  <si>
    <t>9.  Roofing Windows and Doors:*</t>
  </si>
  <si>
    <t xml:space="preserve">  Shared spaces or facilities for tenants</t>
  </si>
  <si>
    <t>Laundry in the   Basement</t>
  </si>
  <si>
    <t xml:space="preserve">  Type of roofing material</t>
  </si>
  <si>
    <t>rubber, taken down to bare joist 30 yr roof, some recent maintenance. Mansard is 50 yr rubber slates</t>
  </si>
  <si>
    <t xml:space="preserve">  Number of parking spaces available</t>
  </si>
  <si>
    <t xml:space="preserve">  Condition and age of the roof</t>
  </si>
  <si>
    <t>15 excellent</t>
  </si>
  <si>
    <t xml:space="preserve">  Type of parking (on site, street, garage)</t>
  </si>
  <si>
    <t>street resident permit</t>
  </si>
  <si>
    <t xml:space="preserve">  Condition and quality of windows and doors</t>
  </si>
  <si>
    <t>historic windows/doors at front, vinyl replacement at rear. Good condition</t>
  </si>
  <si>
    <t xml:space="preserve">  Any assigned parking for tenants</t>
  </si>
  <si>
    <t>No</t>
  </si>
  <si>
    <t xml:space="preserve">  Yard or garden space availability</t>
  </si>
  <si>
    <t>fenced yard used by terrace apt</t>
  </si>
  <si>
    <t xml:space="preserve">10.  Recent Renovations or Upgrades: </t>
  </si>
  <si>
    <t xml:space="preserve">  Balconies or patios for each unit</t>
  </si>
  <si>
    <t xml:space="preserve">  Any recent improvements to the property</t>
  </si>
  <si>
    <t>see schedule</t>
  </si>
  <si>
    <t>Play ground or dog park</t>
  </si>
  <si>
    <t xml:space="preserve">  Upgrades to infrastructure or amenities</t>
  </si>
  <si>
    <t xml:space="preserve">new furnace, new washer dryer </t>
  </si>
  <si>
    <t>What is the LEAD status ?</t>
  </si>
  <si>
    <t>risk reduction fully compliant</t>
  </si>
  <si>
    <t xml:space="preserve">3.  Construction and Architecture: </t>
  </si>
  <si>
    <t xml:space="preserve">  Year the property was built</t>
  </si>
  <si>
    <t xml:space="preserve">11.  Property Management: </t>
  </si>
  <si>
    <t>owner managed</t>
  </si>
  <si>
    <t xml:space="preserve">  Year Renovated</t>
  </si>
  <si>
    <t xml:space="preserve">  Is the property currently managed by a professional management company?</t>
  </si>
  <si>
    <t xml:space="preserve">  Construction materials used</t>
  </si>
  <si>
    <t>N/a</t>
  </si>
  <si>
    <t xml:space="preserve">  Details of any existing property management agreements</t>
  </si>
  <si>
    <t>none</t>
  </si>
  <si>
    <t xml:space="preserve"> </t>
  </si>
  <si>
    <t xml:space="preserve">4.  Utilities: </t>
  </si>
  <si>
    <t xml:space="preserve">12.  Property Condition: </t>
  </si>
  <si>
    <t xml:space="preserve">  Information on utility services (water, gas, electricity)</t>
  </si>
  <si>
    <t>Seprate meters for the BGE</t>
  </si>
  <si>
    <t xml:space="preserve">  Any known issues or repairs needed</t>
  </si>
  <si>
    <t>no</t>
  </si>
  <si>
    <t xml:space="preserve">  How utilities are metered (separate or shared)</t>
  </si>
  <si>
    <t xml:space="preserve">Seprate meters for the BGE, the heat is one meter for the proeprty and is billed back to the tenants please refer to the lease </t>
  </si>
  <si>
    <t>Is the property in a designated flood zone?</t>
  </si>
  <si>
    <t>Are there energy efficient features (solar panels, LED lighting, etc.)?</t>
  </si>
  <si>
    <t xml:space="preserve">Furnace is new. </t>
  </si>
  <si>
    <t xml:space="preserve">13.  Legal and Compliance: </t>
  </si>
  <si>
    <t xml:space="preserve">5.  HVAC Systems: </t>
  </si>
  <si>
    <t xml:space="preserve">  Any outstanding liens or legal issues</t>
  </si>
  <si>
    <t xml:space="preserve">  Type of heating and cooling systems in place</t>
  </si>
  <si>
    <t>The heating is hot water radiated heat</t>
  </si>
  <si>
    <t xml:space="preserve">  Compliance with local zoning and building codes</t>
  </si>
  <si>
    <t>yes</t>
  </si>
  <si>
    <t xml:space="preserve">  Age and condition of HVAC systems</t>
  </si>
  <si>
    <t xml:space="preserve">  Any pending or recent inspections</t>
  </si>
  <si>
    <t>Recent City License Inspection No Violations</t>
  </si>
  <si>
    <t>14.Community Restrictions</t>
  </si>
  <si>
    <t xml:space="preserve">6.  Appliances: </t>
  </si>
  <si>
    <t>Any HOA or neighborhood association rules affecting the property.</t>
  </si>
  <si>
    <t>Midtown Benefits District</t>
  </si>
  <si>
    <t xml:space="preserve">  Appliances included in each unit (e.g., refrigerator, stove, dishwasher)</t>
  </si>
  <si>
    <t xml:space="preserve">Stove, fridge and window A/C. </t>
  </si>
  <si>
    <t xml:space="preserve">Stainless steel appliances? </t>
  </si>
  <si>
    <t xml:space="preserve">White </t>
  </si>
  <si>
    <t>15 Potential for redevelopment or expansion.</t>
  </si>
  <si>
    <t>Granite Counter tops?</t>
  </si>
  <si>
    <t xml:space="preserve">2R is granite, some are steel and some are laminate </t>
  </si>
  <si>
    <t>Current zoning and allowable uses.</t>
  </si>
  <si>
    <t>OTHER NOTES</t>
  </si>
  <si>
    <t>Hopkins Bayview, UB MICA and Penn Station 1 block away</t>
  </si>
  <si>
    <t>UB, MICA 1 block away</t>
  </si>
  <si>
    <t>Modern circuit breakers each unit, copper waterlines.</t>
  </si>
  <si>
    <t>2200 Maryland Ave Baltimore, MD 21218</t>
  </si>
  <si>
    <t>13 apts w potential for a 14th</t>
  </si>
  <si>
    <t>fantastic parquet wood</t>
  </si>
  <si>
    <t>6 units 1 bdrms and  7 studios</t>
  </si>
  <si>
    <t>good to very good</t>
  </si>
  <si>
    <t>full, part is Apt A6</t>
  </si>
  <si>
    <t>intercom/doorbuzzer</t>
  </si>
  <si>
    <t xml:space="preserve">deadbolts </t>
  </si>
  <si>
    <t>hallways and laundry room</t>
  </si>
  <si>
    <t>rubber</t>
  </si>
  <si>
    <t>parking on 22nd st</t>
  </si>
  <si>
    <t>10 good</t>
  </si>
  <si>
    <t>street</t>
  </si>
  <si>
    <t>vinyl 1996, in the middle of renovating the balancers</t>
  </si>
  <si>
    <t>Unit A4 is being renovated new kitchen and bath</t>
  </si>
  <si>
    <t>Tenants pay electric and gas, pay LL for HW</t>
  </si>
  <si>
    <t>Separate Gas &amp; Electric</t>
  </si>
  <si>
    <t>electric baseboard heat and window ac</t>
  </si>
  <si>
    <t>replaced as needed</t>
  </si>
  <si>
    <t>frig &amp; stove</t>
  </si>
  <si>
    <t xml:space="preserve">stainless steel appliances? </t>
  </si>
  <si>
    <t>add another apt to basement rear, bring apt a6 online</t>
  </si>
  <si>
    <t>mix of laminate and granite</t>
  </si>
  <si>
    <t>The studios can be converted to Jr 1 bdrms, and A6 can be rented as an office</t>
  </si>
  <si>
    <t xml:space="preserve">Has a vacant walkout unit in the basement that can be renovated </t>
  </si>
  <si>
    <t xml:space="preserve">1323 N Calvert St Baltimore, MD 21202
</t>
  </si>
  <si>
    <t>Apt 1 LVT, Apt 2 Carpet, Apts 3,4,5,6 red oak nice</t>
  </si>
  <si>
    <t>5 units 1bdrm, 1 unit 2 bdrm, 1-2 Office</t>
  </si>
  <si>
    <t>good, lots of moldings and antique mantels</t>
  </si>
  <si>
    <t xml:space="preserve">English basement </t>
  </si>
  <si>
    <t xml:space="preserve">hallways </t>
  </si>
  <si>
    <t>laundry room in the basement</t>
  </si>
  <si>
    <t>6 years good condition</t>
  </si>
  <si>
    <t>historic front windows, fair condition, rear windows are vinyl good condition</t>
  </si>
  <si>
    <t>Apt 4 has a cool patio on the roof of Apt 2</t>
  </si>
  <si>
    <t>new washer dryers, new bathrooms 1,4,5,6</t>
  </si>
  <si>
    <t>risk reduction compliant</t>
  </si>
  <si>
    <t>Tenant pays gas/electric/hvac/hw</t>
  </si>
  <si>
    <t>historic windows need occassional attention</t>
  </si>
  <si>
    <t>separate</t>
  </si>
  <si>
    <t>gas furnaces/cac</t>
  </si>
  <si>
    <t>1-10 years replaced on an as needed basis</t>
  </si>
  <si>
    <t xml:space="preserve"> midtown benefits district</t>
  </si>
  <si>
    <t>frig, stove, dishwasher, disposal</t>
  </si>
  <si>
    <t>Office can be divided into 2 offices or converted to 1 or 2 apartments</t>
  </si>
  <si>
    <t>Penn Station and Hopkins shuttle across the street</t>
  </si>
  <si>
    <t>UB MICA across the street</t>
  </si>
  <si>
    <t>CapEx Schedule- Last 3 Years</t>
  </si>
  <si>
    <t>Capx-Appliance Purchase YTD 2025</t>
  </si>
  <si>
    <t>Capx- Appliance Purchase 2024</t>
  </si>
  <si>
    <t>Capx-Appliance Purchase 2023</t>
  </si>
  <si>
    <t>Capx- Appliance Purchase 2022</t>
  </si>
  <si>
    <t>Capx- Appliance Purchase 2021</t>
  </si>
  <si>
    <t>Capx- Appliance Purchase 2020</t>
  </si>
  <si>
    <t>New Water Risers East Front Tower 2200</t>
  </si>
  <si>
    <t>Capx - YTD 2025 Plumbing, Contractors, granite, Roof/balcony 1303, water heater apt 1</t>
  </si>
  <si>
    <t>Capx- Plumbing 2021</t>
  </si>
  <si>
    <t>New Rear Gutters</t>
  </si>
  <si>
    <t>Capx- Plumbing 2024</t>
  </si>
  <si>
    <t>New Water Risers West Rear Tower 2200</t>
  </si>
  <si>
    <t>Capx- New Gutters 2020</t>
  </si>
  <si>
    <t>Capx-Contractors 2023</t>
  </si>
  <si>
    <t>Capx- Contractors 2022</t>
  </si>
  <si>
    <t>Capx-Contractors 2021</t>
  </si>
  <si>
    <t>Capx-Contractors 2020</t>
  </si>
  <si>
    <t>Lead Paint Stabilization at 2200 Maryland 2022</t>
  </si>
  <si>
    <t>Welding Refurbishment @ 2200 Maryland 2022</t>
  </si>
  <si>
    <t>New Roof 1303 Bay Window 2022</t>
  </si>
  <si>
    <t>New HW Furnace 2022 @1303</t>
  </si>
  <si>
    <t>New Furnace &amp; HW @1323 #1 2023</t>
  </si>
  <si>
    <t>Capx-Materials 2022</t>
  </si>
  <si>
    <t>Partial Total CapEx</t>
  </si>
  <si>
    <t>CapEx Working On March 2025</t>
  </si>
  <si>
    <t>Full rehab 2200 A4, New ceilings &amp; Kitchen 1303 2R</t>
  </si>
  <si>
    <t>New Bath 1323 #1, New Kitchen 1303 2R</t>
  </si>
  <si>
    <t>New Roof 1323 East Building, New AC 1323 #1</t>
  </si>
  <si>
    <t>New Hall Carpet 1323, New Sod 2200</t>
  </si>
  <si>
    <t>Major CapEx Last 12 Years</t>
  </si>
  <si>
    <t>New Kitchens 1303 2f, 3f, 1R, 2R</t>
  </si>
  <si>
    <t>New Kitchens 2200 A1, A2, A3,A4, B3, B4, C1, C3, C4</t>
  </si>
  <si>
    <t>New Baths 2200 A1, A3, A4, C3</t>
  </si>
  <si>
    <t xml:space="preserve">New Baths 1323 1, 4,5,6 </t>
  </si>
  <si>
    <t>New Gutters 2200, 1323, 1303</t>
  </si>
  <si>
    <t>New Roofs 2200, 1323</t>
  </si>
  <si>
    <t>1303 Roof - All old roof layers removed down to joist, new sheathing, new flashing, new gutters, new synthetic slate mansard, new rubber 30 year roof, new copper flashing, new skylites</t>
  </si>
  <si>
    <t>1303 Windows by Fire Escapes Removed al old wood, rewrapped, foamed, caulked and flashed 5 windows 2024 $2500</t>
  </si>
  <si>
    <t>New Skylites 2200</t>
  </si>
  <si>
    <t>New Hot water boilers 1303, 2200</t>
  </si>
  <si>
    <t>Assorted HW heaters 1323</t>
  </si>
  <si>
    <t>Many furnaces &amp; ac's at 1323</t>
  </si>
  <si>
    <t>New commercial glass 1323</t>
  </si>
  <si>
    <t xml:space="preserve">Pointing 1323 </t>
  </si>
  <si>
    <t>New intercom/door buzzer 2200, 1323, 1303</t>
  </si>
  <si>
    <t>New Coin-op Washers/Dryers 2200, 1323, 1303</t>
  </si>
  <si>
    <t>Lots of new appliances (we don't buy used)</t>
  </si>
  <si>
    <t>Cement patio 1303</t>
  </si>
  <si>
    <t>Rear Fence 1303</t>
  </si>
  <si>
    <t>1/1/2023 through 12/30/2023 (Cash Basis)</t>
  </si>
  <si>
    <t>Income</t>
  </si>
  <si>
    <t>Rental Income</t>
  </si>
  <si>
    <t>Secur. Deposits</t>
  </si>
  <si>
    <t>Pet Deposit</t>
  </si>
  <si>
    <t>Heat Fee</t>
  </si>
  <si>
    <t>Water Fee</t>
  </si>
  <si>
    <t>Total Income</t>
  </si>
  <si>
    <t>Expenses</t>
  </si>
  <si>
    <t>Bank charge</t>
  </si>
  <si>
    <t>Bank charge - Zelle</t>
  </si>
  <si>
    <t>Contractors</t>
  </si>
  <si>
    <t>Cleaning Contractors</t>
  </si>
  <si>
    <t>Court fees</t>
  </si>
  <si>
    <t>Lead Cert/Lead Registration</t>
  </si>
  <si>
    <t>Leasing Fees</t>
  </si>
  <si>
    <t>Materials</t>
  </si>
  <si>
    <t>Security deposit refund</t>
  </si>
  <si>
    <t>Special Benefits District Tax</t>
  </si>
  <si>
    <t>Utilities</t>
  </si>
  <si>
    <t>Water bill</t>
  </si>
  <si>
    <t>Total Expenses</t>
  </si>
  <si>
    <t>NOI</t>
  </si>
  <si>
    <t>Late Fee</t>
  </si>
  <si>
    <t>Through April 30th 2025</t>
  </si>
  <si>
    <t>Collected In Rental Income</t>
  </si>
  <si>
    <t>MFD Inspection</t>
  </si>
  <si>
    <t>July</t>
  </si>
  <si>
    <t xml:space="preserve">LHLLC </t>
  </si>
  <si>
    <t>Rent Roll 11/30/2024</t>
  </si>
  <si>
    <t>Rent Incl W/S/H</t>
  </si>
  <si>
    <t>2200 Maryland Avenue</t>
  </si>
  <si>
    <t>Unit</t>
  </si>
  <si>
    <t>Tenant</t>
  </si>
  <si>
    <t>Monthly Rent</t>
  </si>
  <si>
    <t>Annual Rent</t>
  </si>
  <si>
    <t>Start Lease</t>
  </si>
  <si>
    <t>End Lease</t>
  </si>
  <si>
    <t>Bedroom</t>
  </si>
  <si>
    <t>Bathroom</t>
  </si>
  <si>
    <t>A6</t>
  </si>
  <si>
    <t>Down</t>
  </si>
  <si>
    <t>1 bedroom</t>
  </si>
  <si>
    <t>A1</t>
  </si>
  <si>
    <t>Chris Gardner</t>
  </si>
  <si>
    <t>studio</t>
  </si>
  <si>
    <t>A2</t>
  </si>
  <si>
    <t>Yastika Guru</t>
  </si>
  <si>
    <t>A3</t>
  </si>
  <si>
    <t>Hakim Hicks</t>
  </si>
  <si>
    <t>A4</t>
  </si>
  <si>
    <t>Reno Started</t>
  </si>
  <si>
    <t>1bedroom</t>
  </si>
  <si>
    <t>B1</t>
  </si>
  <si>
    <t>Kellyn Dunn</t>
  </si>
  <si>
    <t>Mo to Mo</t>
  </si>
  <si>
    <t>B2</t>
  </si>
  <si>
    <t>Chinaza Meredith</t>
  </si>
  <si>
    <t>B3</t>
  </si>
  <si>
    <t>Martina Cortes</t>
  </si>
  <si>
    <t>B4</t>
  </si>
  <si>
    <t>Catherine Mapp</t>
  </si>
  <si>
    <t>C1</t>
  </si>
  <si>
    <t>Alex MacDonald</t>
  </si>
  <si>
    <t>Renovated</t>
  </si>
  <si>
    <t>C2</t>
  </si>
  <si>
    <t>Edward Molter</t>
  </si>
  <si>
    <t>C3</t>
  </si>
  <si>
    <t>Corina Bentum</t>
  </si>
  <si>
    <t>C4</t>
  </si>
  <si>
    <t>Sebastian Witherspoon</t>
  </si>
  <si>
    <t>Total Rent 2200</t>
  </si>
  <si>
    <t>1323 N Calvert</t>
  </si>
  <si>
    <t>Vacant</t>
  </si>
  <si>
    <t>1 bedroom new bathroom, flooring nice</t>
  </si>
  <si>
    <t>Selamit Aseefa</t>
  </si>
  <si>
    <t>2 bedroom</t>
  </si>
  <si>
    <t>Naamya Sarvaiya</t>
  </si>
  <si>
    <t>Isabelle Sturgill</t>
  </si>
  <si>
    <t>1 bedroom new bathroom</t>
  </si>
  <si>
    <t>Caleb Rada</t>
  </si>
  <si>
    <t>Jean Rivera</t>
  </si>
  <si>
    <t>Comm</t>
  </si>
  <si>
    <t>BAF</t>
  </si>
  <si>
    <t>Office</t>
  </si>
  <si>
    <t>Total Rent 1323</t>
  </si>
  <si>
    <t>1303 N Calvert</t>
  </si>
  <si>
    <t>1F</t>
  </si>
  <si>
    <t>Isis Wyche</t>
  </si>
  <si>
    <t>Studio</t>
  </si>
  <si>
    <t>1R</t>
  </si>
  <si>
    <t>Mylan Jones</t>
  </si>
  <si>
    <t>mo to mo</t>
  </si>
  <si>
    <t>Studio New Kitchen</t>
  </si>
  <si>
    <t>2F</t>
  </si>
  <si>
    <t xml:space="preserve">Ashley </t>
  </si>
  <si>
    <t>2R</t>
  </si>
  <si>
    <t>3F</t>
  </si>
  <si>
    <t>Ron Larrimore</t>
  </si>
  <si>
    <t>3R</t>
  </si>
  <si>
    <t>Leased, Don't Have New Name</t>
  </si>
  <si>
    <t>4F</t>
  </si>
  <si>
    <t>Morgan Green</t>
  </si>
  <si>
    <t>4R</t>
  </si>
  <si>
    <t>Keith Gasior</t>
  </si>
  <si>
    <t>Terrace</t>
  </si>
  <si>
    <t>Tom Omalley</t>
  </si>
  <si>
    <t>1 Bedroom</t>
  </si>
  <si>
    <t>Total Rent 1303</t>
  </si>
  <si>
    <t>Total Rent Roll</t>
  </si>
  <si>
    <t>Category</t>
  </si>
  <si>
    <t>Document or Item</t>
  </si>
  <si>
    <t>Property Specific Documents</t>
  </si>
  <si>
    <t>Deed</t>
  </si>
  <si>
    <t>Survey or Site Plan</t>
  </si>
  <si>
    <t>Zoning Information</t>
  </si>
  <si>
    <t>Tenant and Lease Documentation</t>
  </si>
  <si>
    <t>Rent Roll</t>
  </si>
  <si>
    <t>Leases</t>
  </si>
  <si>
    <t>Security Deposit Records</t>
  </si>
  <si>
    <t>Rental Registration</t>
  </si>
  <si>
    <t>Delinquency report</t>
  </si>
  <si>
    <t>Financial Records</t>
  </si>
  <si>
    <t>Profit and Loss Statement (P&amp;L)</t>
  </si>
  <si>
    <t>T 12 Report</t>
  </si>
  <si>
    <t>Utility Bills</t>
  </si>
  <si>
    <t>Property Tax Bills</t>
  </si>
  <si>
    <t>Insurance Policy</t>
  </si>
  <si>
    <t>Maintenance and Repairs</t>
  </si>
  <si>
    <t>Receipts for Repairs</t>
  </si>
  <si>
    <t>Service Contracts</t>
  </si>
  <si>
    <t>Legal and Compliance</t>
  </si>
  <si>
    <t>Lead Certificates</t>
  </si>
  <si>
    <t>Occupancy Permits</t>
  </si>
  <si>
    <t>Miscellaneous</t>
  </si>
  <si>
    <t>Capital Improvements List</t>
  </si>
  <si>
    <t>Appraisals</t>
  </si>
  <si>
    <t>Seller Disclosures</t>
  </si>
  <si>
    <t>Loan</t>
  </si>
  <si>
    <t xml:space="preserve">All loan docs </t>
  </si>
  <si>
    <t xml:space="preserve">Current Debt </t>
  </si>
  <si>
    <t xml:space="preserve">Debt holder </t>
  </si>
  <si>
    <t>Monthly payments</t>
  </si>
  <si>
    <t xml:space="preserve">Term </t>
  </si>
  <si>
    <t>IO</t>
  </si>
  <si>
    <t>Debt ballance</t>
  </si>
  <si>
    <t>Assumable</t>
  </si>
  <si>
    <t>Early sale fee</t>
  </si>
  <si>
    <t>Debt Assumption</t>
  </si>
  <si>
    <t>Loan Amount</t>
  </si>
  <si>
    <t>Interest</t>
  </si>
  <si>
    <t>Amortization</t>
  </si>
  <si>
    <t>Monthly Payment</t>
  </si>
  <si>
    <t>Annual Payments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</si>
</sst>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_(&quot;$&quot;* #,##0.00_);_(&quot;$&quot;* \(#,##0.00\);_(&quot;$&quot;* &quot;-&quot;??_);_(@_)"/>
    <numFmt numFmtId="165" formatCode="&quot;$&quot;#,##0.00"/>
    <numFmt numFmtId="166" formatCode="&quot;$&quot;#,##0"/>
    <numFmt numFmtId="167" formatCode="mm/dd/yyyy"/>
    <numFmt numFmtId="168" formatCode="#,##0.00;(#,##0.00)"/>
    <numFmt numFmtId="169" formatCode="0.000%"/>
  </numFmts>
  <fonts count="19">
    <font>
      <sz val="10.0"/>
      <color rgb="FF000000"/>
      <name val="Arial"/>
      <scheme val="minor"/>
    </font>
    <font>
      <color theme="1"/>
      <name val="Arial"/>
    </font>
    <font>
      <b/>
      <sz val="18.0"/>
      <color theme="1"/>
      <name val="Arial"/>
    </font>
    <font>
      <b/>
      <sz val="13.0"/>
      <color theme="1"/>
      <name val="Arial"/>
    </font>
    <font/>
    <font>
      <b/>
      <sz val="17.0"/>
      <color theme="1"/>
      <name val="Arial"/>
    </font>
    <font>
      <sz val="11.0"/>
      <color theme="1"/>
      <name val="Arial"/>
    </font>
    <font>
      <b/>
      <u/>
      <sz val="14.0"/>
      <color theme="1"/>
      <name val="Calibri"/>
    </font>
    <font>
      <sz val="11.0"/>
      <color theme="1"/>
      <name val="Calibri"/>
    </font>
    <font>
      <sz val="12.0"/>
      <color theme="1"/>
      <name val="Calibri"/>
    </font>
    <font>
      <b/>
      <sz val="14.0"/>
      <color theme="1"/>
      <name val="Calibri"/>
    </font>
    <font>
      <sz val="14.0"/>
      <color theme="1"/>
      <name val="Calibri"/>
    </font>
    <font>
      <b/>
      <sz val="12.0"/>
      <color theme="1"/>
      <name val="Calibri"/>
    </font>
    <font>
      <b/>
      <sz val="11.0"/>
      <color theme="1"/>
      <name val="Calibri"/>
    </font>
    <font>
      <color theme="1"/>
      <name val="Arial"/>
      <scheme val="minor"/>
    </font>
    <font>
      <b/>
      <sz val="14.0"/>
      <color theme="1"/>
      <name val="Arial"/>
    </font>
    <font>
      <b/>
      <sz val="14.0"/>
      <color theme="1"/>
      <name val="Arial"/>
      <scheme val="minor"/>
    </font>
    <font>
      <b/>
      <sz val="11.0"/>
      <color theme="1"/>
      <name val="Arial"/>
      <scheme val="minor"/>
    </font>
    <font>
      <b/>
      <sz val="11.0"/>
      <color rgb="FFFFFFFF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C27BA0"/>
        <bgColor rgb="FFC27BA0"/>
      </patternFill>
    </fill>
    <fill>
      <patternFill patternType="solid">
        <fgColor rgb="FF9FC5E8"/>
        <bgColor rgb="FF9FC5E8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1155CC"/>
        <bgColor rgb="FF1155CC"/>
      </patternFill>
    </fill>
  </fills>
  <borders count="13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0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1" fillId="0" fontId="1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left" vertical="bottom"/>
    </xf>
    <xf borderId="1" fillId="0" fontId="2" numFmtId="0" xfId="0" applyAlignment="1" applyBorder="1" applyFont="1">
      <alignment shrinkToFit="0" vertical="bottom" wrapText="1"/>
    </xf>
    <xf borderId="2" fillId="2" fontId="3" numFmtId="0" xfId="0" applyAlignment="1" applyBorder="1" applyFill="1" applyFont="1">
      <alignment horizontal="center" vertical="bottom"/>
    </xf>
    <xf borderId="3" fillId="0" fontId="4" numFmtId="0" xfId="0" applyBorder="1" applyFont="1"/>
    <xf borderId="4" fillId="0" fontId="4" numFmtId="0" xfId="0" applyBorder="1" applyFont="1"/>
    <xf borderId="1" fillId="0" fontId="1" numFmtId="0" xfId="0" applyAlignment="1" applyBorder="1" applyFont="1">
      <alignment vertical="bottom"/>
    </xf>
    <xf borderId="1" fillId="0" fontId="1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left" vertical="bottom"/>
    </xf>
    <xf borderId="2" fillId="0" fontId="5" numFmtId="0" xfId="0" applyAlignment="1" applyBorder="1" applyFont="1">
      <alignment horizontal="center" vertical="bottom"/>
    </xf>
    <xf borderId="1" fillId="0" fontId="3" numFmtId="0" xfId="0" applyAlignment="1" applyBorder="1" applyFont="1">
      <alignment vertical="bottom"/>
    </xf>
    <xf borderId="1" fillId="0" fontId="3" numFmtId="0" xfId="0" applyAlignment="1" applyBorder="1" applyFont="1">
      <alignment shrinkToFit="0" vertical="bottom" wrapText="1"/>
    </xf>
    <xf borderId="1" fillId="0" fontId="6" numFmtId="0" xfId="0" applyAlignment="1" applyBorder="1" applyFont="1">
      <alignment shrinkToFit="0" vertical="bottom" wrapText="1"/>
    </xf>
    <xf borderId="1" fillId="2" fontId="1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left" vertical="bottom"/>
    </xf>
    <xf borderId="1" fillId="2" fontId="1" numFmtId="0" xfId="0" applyAlignment="1" applyBorder="1" applyFont="1">
      <alignment horizontal="center" readingOrder="0" vertical="bottom"/>
    </xf>
    <xf borderId="1" fillId="2" fontId="1" numFmtId="0" xfId="0" applyAlignment="1" applyBorder="1" applyFont="1">
      <alignment horizontal="left" vertical="bottom"/>
    </xf>
    <xf borderId="1" fillId="2" fontId="1" numFmtId="3" xfId="0" applyAlignment="1" applyBorder="1" applyFont="1" applyNumberFormat="1">
      <alignment horizontal="center" vertical="bottom"/>
    </xf>
    <xf borderId="1" fillId="0" fontId="6" numFmtId="0" xfId="0" applyAlignment="1" applyBorder="1" applyFont="1">
      <alignment readingOrder="0" shrinkToFit="0" vertical="bottom" wrapText="1"/>
    </xf>
    <xf borderId="1" fillId="3" fontId="1" numFmtId="3" xfId="0" applyAlignment="1" applyBorder="1" applyFill="1" applyFont="1" applyNumberFormat="1">
      <alignment horizontal="center" readingOrder="0" vertical="bottom"/>
    </xf>
    <xf borderId="1" fillId="2" fontId="1" numFmtId="0" xfId="0" applyAlignment="1" applyBorder="1" applyFont="1">
      <alignment horizontal="center" vertical="bottom"/>
    </xf>
    <xf borderId="1" fillId="0" fontId="6" numFmtId="0" xfId="0" applyAlignment="1" applyBorder="1" applyFont="1">
      <alignment vertical="bottom"/>
    </xf>
    <xf borderId="0" fillId="0" fontId="1" numFmtId="0" xfId="0" applyFont="1"/>
    <xf borderId="1" fillId="2" fontId="1" numFmtId="0" xfId="0" applyAlignment="1" applyBorder="1" applyFont="1">
      <alignment horizontal="center"/>
    </xf>
    <xf borderId="1" fillId="0" fontId="6" numFmtId="0" xfId="0" applyAlignment="1" applyBorder="1" applyFont="1">
      <alignment shrinkToFit="0" wrapText="1"/>
    </xf>
    <xf borderId="1" fillId="2" fontId="1" numFmtId="0" xfId="0" applyAlignment="1" applyBorder="1" applyFont="1">
      <alignment horizontal="left" readingOrder="0"/>
    </xf>
    <xf borderId="1" fillId="0" fontId="1" numFmtId="0" xfId="0" applyBorder="1" applyFont="1"/>
    <xf borderId="1" fillId="3" fontId="1" numFmtId="0" xfId="0" applyAlignment="1" applyBorder="1" applyFont="1">
      <alignment horizontal="center" vertical="bottom"/>
    </xf>
    <xf borderId="1" fillId="3" fontId="1" numFmtId="0" xfId="0" applyAlignment="1" applyBorder="1" applyFont="1">
      <alignment horizontal="center" shrinkToFit="0" vertical="bottom" wrapText="1"/>
    </xf>
    <xf borderId="1" fillId="0" fontId="6" numFmtId="0" xfId="0" applyAlignment="1" applyBorder="1" applyFont="1">
      <alignment shrinkToFit="0" vertical="bottom" wrapText="1"/>
    </xf>
    <xf borderId="1" fillId="2" fontId="1" numFmtId="3" xfId="0" applyAlignment="1" applyBorder="1" applyFont="1" applyNumberFormat="1">
      <alignment horizontal="center" readingOrder="0" vertical="bottom"/>
    </xf>
    <xf borderId="1" fillId="2" fontId="1" numFmtId="0" xfId="0" applyAlignment="1" applyBorder="1" applyFont="1">
      <alignment horizontal="center"/>
    </xf>
    <xf borderId="1" fillId="2" fontId="1" numFmtId="0" xfId="0" applyAlignment="1" applyBorder="1" applyFont="1">
      <alignment horizontal="left" readingOrder="0" vertical="bottom"/>
    </xf>
    <xf borderId="1" fillId="0" fontId="3" numFmtId="0" xfId="0" applyAlignment="1" applyBorder="1" applyFont="1">
      <alignment horizontal="right" shrinkToFit="0" vertical="bottom" wrapText="1"/>
    </xf>
    <xf borderId="0" fillId="0" fontId="7" numFmtId="0" xfId="0" applyAlignment="1" applyFont="1">
      <alignment vertical="bottom"/>
    </xf>
    <xf borderId="0" fillId="0" fontId="8" numFmtId="0" xfId="0" applyAlignment="1" applyFont="1">
      <alignment vertical="bottom"/>
    </xf>
    <xf borderId="0" fillId="0" fontId="9" numFmtId="0" xfId="0" applyAlignment="1" applyFont="1">
      <alignment horizontal="center" vertical="bottom"/>
    </xf>
    <xf borderId="0" fillId="0" fontId="9" numFmtId="164" xfId="0" applyAlignment="1" applyFont="1" applyNumberFormat="1">
      <alignment horizontal="right" vertical="bottom"/>
    </xf>
    <xf borderId="0" fillId="0" fontId="9" numFmtId="164" xfId="0" applyAlignment="1" applyFont="1" applyNumberFormat="1">
      <alignment horizontal="center" vertical="bottom"/>
    </xf>
    <xf borderId="0" fillId="0" fontId="8" numFmtId="164" xfId="0" applyAlignment="1" applyFont="1" applyNumberFormat="1">
      <alignment vertical="bottom"/>
    </xf>
    <xf borderId="0" fillId="0" fontId="9" numFmtId="0" xfId="0" applyAlignment="1" applyFont="1">
      <alignment shrinkToFit="0" vertical="bottom" wrapText="1"/>
    </xf>
    <xf borderId="0" fillId="0" fontId="9" numFmtId="0" xfId="0" applyAlignment="1" applyFont="1">
      <alignment shrinkToFit="0" vertical="top" wrapText="1"/>
    </xf>
    <xf borderId="0" fillId="0" fontId="9" numFmtId="0" xfId="0" applyAlignment="1" applyFont="1">
      <alignment vertical="bottom"/>
    </xf>
    <xf borderId="0" fillId="0" fontId="10" numFmtId="0" xfId="0" applyAlignment="1" applyFont="1">
      <alignment vertical="bottom"/>
    </xf>
    <xf borderId="0" fillId="0" fontId="10" numFmtId="164" xfId="0" applyAlignment="1" applyFont="1" applyNumberFormat="1">
      <alignment horizontal="right" vertical="bottom"/>
    </xf>
    <xf borderId="0" fillId="0" fontId="11" numFmtId="0" xfId="0" applyAlignment="1" applyFont="1">
      <alignment vertical="bottom"/>
    </xf>
    <xf borderId="0" fillId="0" fontId="12" numFmtId="0" xfId="0" applyAlignment="1" applyFont="1">
      <alignment vertical="bottom"/>
    </xf>
    <xf borderId="0" fillId="0" fontId="9" numFmtId="0" xfId="0" applyAlignment="1" applyFont="1">
      <alignment shrinkToFit="0" wrapText="1"/>
    </xf>
    <xf borderId="0" fillId="0" fontId="12" numFmtId="0" xfId="0" applyAlignment="1" applyFont="1">
      <alignment horizontal="center" vertical="bottom"/>
    </xf>
    <xf borderId="0" fillId="0" fontId="9" numFmtId="164" xfId="0" applyAlignment="1" applyFont="1" applyNumberFormat="1">
      <alignment vertical="bottom"/>
    </xf>
    <xf borderId="0" fillId="0" fontId="12" numFmtId="164" xfId="0" applyAlignment="1" applyFont="1" applyNumberFormat="1">
      <alignment vertical="bottom"/>
    </xf>
    <xf borderId="0" fillId="0" fontId="12" numFmtId="164" xfId="0" applyAlignment="1" applyFont="1" applyNumberFormat="1">
      <alignment horizontal="right" vertical="bottom"/>
    </xf>
    <xf borderId="0" fillId="0" fontId="8" numFmtId="0" xfId="0" applyAlignment="1" applyFont="1">
      <alignment horizontal="right" vertical="bottom"/>
    </xf>
    <xf borderId="0" fillId="4" fontId="9" numFmtId="164" xfId="0" applyAlignment="1" applyFill="1" applyFont="1" applyNumberFormat="1">
      <alignment horizontal="right" vertical="bottom"/>
    </xf>
    <xf borderId="0" fillId="4" fontId="8" numFmtId="164" xfId="0" applyAlignment="1" applyFont="1" applyNumberFormat="1">
      <alignment vertical="bottom"/>
    </xf>
    <xf borderId="0" fillId="5" fontId="9" numFmtId="164" xfId="0" applyAlignment="1" applyFill="1" applyFont="1" applyNumberFormat="1">
      <alignment horizontal="right" vertical="bottom"/>
    </xf>
    <xf borderId="0" fillId="5" fontId="8" numFmtId="164" xfId="0" applyAlignment="1" applyFont="1" applyNumberFormat="1">
      <alignment vertical="bottom"/>
    </xf>
    <xf borderId="0" fillId="0" fontId="13" numFmtId="14" xfId="0" applyAlignment="1" applyFont="1" applyNumberFormat="1">
      <alignment horizontal="center" vertical="bottom"/>
    </xf>
    <xf borderId="0" fillId="0" fontId="13" numFmtId="0" xfId="0" applyAlignment="1" applyFont="1">
      <alignment horizontal="center" vertical="bottom"/>
    </xf>
    <xf borderId="0" fillId="0" fontId="8" numFmtId="165" xfId="0" applyAlignment="1" applyFont="1" applyNumberFormat="1">
      <alignment vertical="bottom"/>
    </xf>
    <xf borderId="0" fillId="0" fontId="8" numFmtId="14" xfId="0" applyAlignment="1" applyFont="1" applyNumberFormat="1">
      <alignment vertical="bottom"/>
    </xf>
    <xf borderId="0" fillId="0" fontId="13" numFmtId="164" xfId="0" applyAlignment="1" applyFont="1" applyNumberFormat="1">
      <alignment horizontal="center" vertical="bottom"/>
    </xf>
    <xf borderId="0" fillId="0" fontId="8" numFmtId="166" xfId="0" applyAlignment="1" applyFont="1" applyNumberFormat="1">
      <alignment vertical="bottom"/>
    </xf>
    <xf borderId="0" fillId="0" fontId="13" numFmtId="165" xfId="0" applyAlignment="1" applyFont="1" applyNumberFormat="1">
      <alignment horizontal="center" vertical="bottom"/>
    </xf>
    <xf borderId="0" fillId="0" fontId="14" numFmtId="0" xfId="0" applyAlignment="1" applyFont="1">
      <alignment readingOrder="0"/>
    </xf>
    <xf borderId="0" fillId="0" fontId="8" numFmtId="0" xfId="0" applyAlignment="1" applyFont="1">
      <alignment readingOrder="0" vertical="bottom"/>
    </xf>
    <xf borderId="0" fillId="0" fontId="8" numFmtId="0" xfId="0" applyAlignment="1" applyFont="1">
      <alignment horizontal="center" vertical="bottom"/>
    </xf>
    <xf borderId="0" fillId="0" fontId="8" numFmtId="164" xfId="0" applyAlignment="1" applyFont="1" applyNumberFormat="1">
      <alignment horizontal="center" vertical="bottom"/>
    </xf>
    <xf borderId="1" fillId="2" fontId="1" numFmtId="0" xfId="0" applyAlignment="1" applyBorder="1" applyFont="1">
      <alignment horizontal="center" readingOrder="0" shrinkToFit="0" vertical="bottom" wrapText="1"/>
    </xf>
    <xf borderId="0" fillId="0" fontId="8" numFmtId="4" xfId="0" applyAlignment="1" applyFont="1" applyNumberFormat="1">
      <alignment vertical="bottom"/>
    </xf>
    <xf borderId="0" fillId="0" fontId="8" numFmtId="14" xfId="0" applyAlignment="1" applyFont="1" applyNumberFormat="1">
      <alignment horizontal="center" vertical="bottom"/>
    </xf>
    <xf borderId="0" fillId="6" fontId="8" numFmtId="14" xfId="0" applyAlignment="1" applyFill="1" applyFont="1" applyNumberFormat="1">
      <alignment horizontal="center" vertical="bottom"/>
    </xf>
    <xf borderId="0" fillId="0" fontId="8" numFmtId="166" xfId="0" applyAlignment="1" applyFont="1" applyNumberFormat="1">
      <alignment shrinkToFit="0" vertical="bottom" wrapText="1"/>
    </xf>
    <xf borderId="0" fillId="0" fontId="8" numFmtId="0" xfId="0" applyAlignment="1" applyFont="1">
      <alignment horizontal="center" readingOrder="0" vertical="bottom"/>
    </xf>
    <xf borderId="0" fillId="0" fontId="8" numFmtId="164" xfId="0" applyAlignment="1" applyFont="1" applyNumberFormat="1">
      <alignment horizontal="center" readingOrder="0" vertical="bottom"/>
    </xf>
    <xf borderId="0" fillId="0" fontId="8" numFmtId="167" xfId="0" applyAlignment="1" applyFont="1" applyNumberFormat="1">
      <alignment readingOrder="0" vertical="bottom"/>
    </xf>
    <xf borderId="0" fillId="0" fontId="8" numFmtId="165" xfId="0" applyAlignment="1" applyFont="1" applyNumberFormat="1">
      <alignment readingOrder="0" vertical="bottom"/>
    </xf>
    <xf borderId="0" fillId="0" fontId="8" numFmtId="0" xfId="0" applyAlignment="1" applyFont="1">
      <alignment vertical="top"/>
    </xf>
    <xf borderId="0" fillId="0" fontId="8" numFmtId="0" xfId="0" applyAlignment="1" applyFont="1">
      <alignment horizontal="center" vertical="top"/>
    </xf>
    <xf borderId="1" fillId="2" fontId="1" numFmtId="0" xfId="0" applyAlignment="1" applyBorder="1" applyFont="1">
      <alignment horizontal="left" readingOrder="0" shrinkToFit="0" vertical="bottom" wrapText="1"/>
    </xf>
    <xf borderId="0" fillId="0" fontId="8" numFmtId="0" xfId="0" applyAlignment="1" applyFont="1">
      <alignment shrinkToFit="0" vertical="bottom" wrapText="1"/>
    </xf>
    <xf borderId="0" fillId="0" fontId="8" numFmtId="14" xfId="0" applyAlignment="1" applyFont="1" applyNumberFormat="1">
      <alignment horizontal="center" readingOrder="0" vertical="bottom"/>
    </xf>
    <xf borderId="0" fillId="0" fontId="13" numFmtId="164" xfId="0" applyAlignment="1" applyFont="1" applyNumberFormat="1">
      <alignment horizontal="right" vertical="bottom"/>
    </xf>
    <xf borderId="0" fillId="0" fontId="15" numFmtId="0" xfId="0" applyAlignment="1" applyFont="1">
      <alignment horizontal="center" vertical="bottom"/>
    </xf>
    <xf borderId="5" fillId="0" fontId="15" numFmtId="0" xfId="0" applyAlignment="1" applyBorder="1" applyFont="1">
      <alignment readingOrder="0" vertical="bottom"/>
    </xf>
    <xf borderId="5" fillId="0" fontId="15" numFmtId="0" xfId="0" applyAlignment="1" applyBorder="1" applyFont="1">
      <alignment vertical="bottom"/>
    </xf>
    <xf borderId="5" fillId="7" fontId="15" numFmtId="0" xfId="0" applyAlignment="1" applyBorder="1" applyFill="1" applyFont="1">
      <alignment vertical="bottom"/>
    </xf>
    <xf borderId="5" fillId="0" fontId="16" numFmtId="0" xfId="0" applyAlignment="1" applyBorder="1" applyFont="1">
      <alignment readingOrder="0"/>
    </xf>
    <xf borderId="0" fillId="0" fontId="17" numFmtId="0" xfId="0" applyAlignment="1" applyFont="1">
      <alignment readingOrder="0"/>
    </xf>
    <xf borderId="5" fillId="0" fontId="14" numFmtId="0" xfId="0" applyAlignment="1" applyBorder="1" applyFont="1">
      <alignment readingOrder="0"/>
    </xf>
    <xf borderId="5" fillId="0" fontId="14" numFmtId="0" xfId="0" applyBorder="1" applyFont="1"/>
    <xf borderId="6" fillId="8" fontId="18" numFmtId="0" xfId="0" applyAlignment="1" applyBorder="1" applyFill="1" applyFont="1">
      <alignment horizontal="center" vertical="bottom"/>
    </xf>
    <xf borderId="7" fillId="0" fontId="4" numFmtId="0" xfId="0" applyBorder="1" applyFont="1"/>
    <xf borderId="8" fillId="2" fontId="1" numFmtId="168" xfId="0" applyAlignment="1" applyBorder="1" applyFont="1" applyNumberFormat="1">
      <alignment horizontal="right" vertical="bottom"/>
    </xf>
    <xf borderId="9" fillId="7" fontId="8" numFmtId="166" xfId="0" applyAlignment="1" applyBorder="1" applyFont="1" applyNumberFormat="1">
      <alignment horizontal="center" vertical="bottom"/>
    </xf>
    <xf borderId="8" fillId="2" fontId="1" numFmtId="10" xfId="0" applyAlignment="1" applyBorder="1" applyFont="1" applyNumberFormat="1">
      <alignment horizontal="right" vertical="bottom"/>
    </xf>
    <xf borderId="9" fillId="7" fontId="1" numFmtId="166" xfId="0" applyAlignment="1" applyBorder="1" applyFont="1" applyNumberFormat="1">
      <alignment vertical="bottom"/>
    </xf>
    <xf borderId="8" fillId="2" fontId="1" numFmtId="0" xfId="0" applyAlignment="1" applyBorder="1" applyFont="1">
      <alignment horizontal="right" vertical="bottom"/>
    </xf>
    <xf borderId="9" fillId="7" fontId="8" numFmtId="169" xfId="0" applyAlignment="1" applyBorder="1" applyFont="1" applyNumberFormat="1">
      <alignment horizontal="center" vertical="bottom"/>
    </xf>
    <xf borderId="10" fillId="0" fontId="8" numFmtId="0" xfId="0" applyAlignment="1" applyBorder="1" applyFont="1">
      <alignment horizontal="center" vertical="top"/>
    </xf>
    <xf borderId="9" fillId="7" fontId="1" numFmtId="0" xfId="0" applyAlignment="1" applyBorder="1" applyFont="1">
      <alignment vertical="bottom"/>
    </xf>
    <xf borderId="9" fillId="3" fontId="8" numFmtId="165" xfId="0" applyAlignment="1" applyBorder="1" applyFont="1" applyNumberFormat="1">
      <alignment horizontal="center" vertical="bottom"/>
    </xf>
    <xf borderId="11" fillId="2" fontId="1" numFmtId="0" xfId="0" applyAlignment="1" applyBorder="1" applyFont="1">
      <alignment horizontal="right" vertical="bottom"/>
    </xf>
    <xf borderId="12" fillId="7" fontId="8" numFmtId="165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152400</xdr:rowOff>
    </xdr:from>
    <xdr:ext cx="3400425" cy="18954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152400</xdr:rowOff>
    </xdr:from>
    <xdr:ext cx="3400425" cy="18954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152400</xdr:rowOff>
    </xdr:from>
    <xdr:ext cx="3400425" cy="18954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39.13"/>
    <col customWidth="1" min="3" max="3" width="54.75"/>
    <col customWidth="1" min="4" max="4" width="47.13"/>
  </cols>
  <sheetData>
    <row r="1">
      <c r="A1" s="1"/>
      <c r="B1" s="2"/>
      <c r="C1" s="1"/>
      <c r="D1" s="3"/>
      <c r="E1" s="1"/>
      <c r="F1" s="1"/>
      <c r="G1" s="1"/>
    </row>
    <row r="2">
      <c r="A2" s="1"/>
      <c r="B2" s="2"/>
      <c r="C2" s="1"/>
      <c r="D2" s="3"/>
      <c r="E2" s="1"/>
      <c r="F2" s="1"/>
      <c r="G2" s="1"/>
    </row>
    <row r="3">
      <c r="A3" s="1"/>
      <c r="B3" s="2"/>
      <c r="C3" s="1"/>
      <c r="D3" s="3"/>
      <c r="E3" s="1"/>
      <c r="F3" s="1"/>
      <c r="G3" s="1"/>
    </row>
    <row r="4">
      <c r="A4" s="1"/>
      <c r="B4" s="2"/>
      <c r="C4" s="1"/>
      <c r="D4" s="3"/>
      <c r="E4" s="1"/>
      <c r="F4" s="1"/>
      <c r="G4" s="1"/>
    </row>
    <row r="5">
      <c r="A5" s="1"/>
      <c r="B5" s="2"/>
      <c r="C5" s="1"/>
      <c r="D5" s="3"/>
      <c r="E5" s="1"/>
      <c r="F5" s="1"/>
      <c r="G5" s="1"/>
    </row>
    <row r="6">
      <c r="A6" s="1"/>
      <c r="B6" s="2"/>
      <c r="C6" s="1"/>
      <c r="D6" s="3"/>
      <c r="E6" s="1"/>
      <c r="F6" s="1"/>
      <c r="G6" s="1"/>
    </row>
    <row r="7">
      <c r="A7" s="1"/>
      <c r="B7" s="2"/>
      <c r="C7" s="1"/>
      <c r="D7" s="3"/>
      <c r="E7" s="1"/>
      <c r="F7" s="1"/>
      <c r="G7" s="1"/>
    </row>
    <row r="8">
      <c r="A8" s="1"/>
      <c r="B8" s="2"/>
      <c r="C8" s="1"/>
      <c r="D8" s="3"/>
      <c r="E8" s="1"/>
      <c r="F8" s="1"/>
      <c r="G8" s="1"/>
    </row>
    <row r="9">
      <c r="A9" s="1"/>
      <c r="B9" s="2"/>
      <c r="C9" s="1"/>
      <c r="D9" s="3"/>
      <c r="E9" s="1"/>
      <c r="F9" s="1"/>
      <c r="G9" s="1"/>
    </row>
    <row r="10">
      <c r="A10" s="1"/>
      <c r="B10" s="2"/>
      <c r="C10" s="1"/>
      <c r="D10" s="3"/>
      <c r="E10" s="1"/>
      <c r="F10" s="1"/>
      <c r="G10" s="1"/>
    </row>
    <row r="11">
      <c r="A11" s="1"/>
      <c r="B11" s="2"/>
      <c r="C11" s="1"/>
      <c r="D11" s="3"/>
      <c r="E11" s="1"/>
      <c r="F11" s="1"/>
      <c r="G11" s="1"/>
    </row>
    <row r="12">
      <c r="A12" s="4" t="s">
        <v>0</v>
      </c>
      <c r="B12" s="5" t="s">
        <v>1</v>
      </c>
      <c r="C12" s="6"/>
      <c r="D12" s="7"/>
      <c r="E12" s="1"/>
      <c r="F12" s="1"/>
      <c r="G12" s="1"/>
    </row>
    <row r="13">
      <c r="A13" s="8"/>
      <c r="B13" s="9"/>
      <c r="C13" s="8"/>
      <c r="D13" s="10"/>
      <c r="E13" s="1"/>
      <c r="F13" s="1"/>
      <c r="G13" s="1"/>
    </row>
    <row r="14">
      <c r="A14" s="11" t="s">
        <v>2</v>
      </c>
      <c r="B14" s="6"/>
      <c r="C14" s="6"/>
      <c r="D14" s="7"/>
      <c r="E14" s="1"/>
      <c r="F14" s="1"/>
      <c r="G14" s="1"/>
    </row>
    <row r="15">
      <c r="A15" s="1"/>
      <c r="B15" s="2"/>
      <c r="C15" s="1"/>
      <c r="D15" s="3"/>
      <c r="E15" s="1"/>
      <c r="F15" s="1"/>
      <c r="G15" s="1"/>
    </row>
    <row r="16">
      <c r="A16" s="12" t="s">
        <v>3</v>
      </c>
      <c r="B16" s="2"/>
      <c r="C16" s="13" t="s">
        <v>4</v>
      </c>
      <c r="D16" s="3"/>
      <c r="E16" s="1"/>
      <c r="F16" s="1"/>
      <c r="G16" s="1"/>
    </row>
    <row r="17">
      <c r="A17" s="14" t="s">
        <v>5</v>
      </c>
      <c r="B17" s="15" t="s">
        <v>6</v>
      </c>
      <c r="C17" s="14" t="s">
        <v>7</v>
      </c>
      <c r="D17" s="16" t="s">
        <v>8</v>
      </c>
      <c r="E17" s="1"/>
      <c r="F17" s="1"/>
      <c r="G17" s="1"/>
    </row>
    <row r="18">
      <c r="A18" s="14" t="s">
        <v>9</v>
      </c>
      <c r="B18" s="17" t="s">
        <v>10</v>
      </c>
      <c r="C18" s="14" t="s">
        <v>11</v>
      </c>
      <c r="D18" s="18" t="s">
        <v>12</v>
      </c>
      <c r="E18" s="1"/>
      <c r="F18" s="1"/>
      <c r="G18" s="1"/>
    </row>
    <row r="19">
      <c r="A19" s="14" t="s">
        <v>13</v>
      </c>
      <c r="B19" s="19">
        <f>3222+805</f>
        <v>4027</v>
      </c>
      <c r="C19" s="1"/>
      <c r="D19" s="3"/>
      <c r="E19" s="1"/>
      <c r="F19" s="1"/>
      <c r="G19" s="1"/>
    </row>
    <row r="20">
      <c r="A20" s="20" t="s">
        <v>14</v>
      </c>
      <c r="B20" s="21">
        <v>1742.0</v>
      </c>
      <c r="C20" s="1"/>
      <c r="D20" s="3"/>
      <c r="E20" s="1"/>
      <c r="F20" s="1"/>
      <c r="G20" s="1"/>
    </row>
    <row r="21">
      <c r="A21" s="14" t="s">
        <v>15</v>
      </c>
      <c r="B21" s="15" t="s">
        <v>16</v>
      </c>
      <c r="C21" s="13" t="s">
        <v>17</v>
      </c>
      <c r="D21" s="18"/>
      <c r="E21" s="1"/>
      <c r="F21" s="1"/>
      <c r="G21" s="1"/>
    </row>
    <row r="22">
      <c r="A22" s="8"/>
      <c r="B22" s="9"/>
      <c r="C22" s="14" t="s">
        <v>18</v>
      </c>
      <c r="D22" s="18" t="s">
        <v>19</v>
      </c>
      <c r="E22" s="1"/>
      <c r="F22" s="1"/>
      <c r="G22" s="1"/>
    </row>
    <row r="23">
      <c r="A23" s="8"/>
      <c r="B23" s="2"/>
      <c r="C23" s="14" t="s">
        <v>20</v>
      </c>
      <c r="D23" s="18" t="s">
        <v>21</v>
      </c>
      <c r="E23" s="1"/>
      <c r="F23" s="1"/>
      <c r="G23" s="1"/>
    </row>
    <row r="24">
      <c r="A24" s="1"/>
      <c r="B24" s="2"/>
      <c r="C24" s="1"/>
      <c r="D24" s="3"/>
      <c r="E24" s="1"/>
      <c r="F24" s="1"/>
      <c r="G24" s="1"/>
    </row>
    <row r="25">
      <c r="A25" s="13" t="s">
        <v>22</v>
      </c>
      <c r="B25" s="2"/>
      <c r="C25" s="1"/>
      <c r="D25" s="3"/>
      <c r="E25" s="1"/>
      <c r="F25" s="1"/>
      <c r="G25" s="1"/>
    </row>
    <row r="26">
      <c r="A26" s="14" t="s">
        <v>23</v>
      </c>
      <c r="B26" s="22" t="s">
        <v>24</v>
      </c>
      <c r="C26" s="13" t="s">
        <v>25</v>
      </c>
      <c r="D26" s="3"/>
      <c r="E26" s="1"/>
      <c r="F26" s="1"/>
      <c r="G26" s="1"/>
    </row>
    <row r="27">
      <c r="A27" s="14" t="s">
        <v>26</v>
      </c>
      <c r="B27" s="22" t="s">
        <v>27</v>
      </c>
      <c r="C27" s="14" t="s">
        <v>28</v>
      </c>
      <c r="D27" s="18" t="s">
        <v>29</v>
      </c>
      <c r="E27" s="1"/>
      <c r="F27" s="1"/>
      <c r="G27" s="1"/>
    </row>
    <row r="28">
      <c r="A28" s="14" t="s">
        <v>30</v>
      </c>
      <c r="B28" s="15">
        <v>0.0</v>
      </c>
      <c r="C28" s="14" t="s">
        <v>31</v>
      </c>
      <c r="D28" s="18" t="s">
        <v>32</v>
      </c>
      <c r="E28" s="1"/>
      <c r="F28" s="1"/>
      <c r="G28" s="1"/>
    </row>
    <row r="29">
      <c r="A29" s="14" t="s">
        <v>33</v>
      </c>
      <c r="B29" s="15" t="s">
        <v>34</v>
      </c>
      <c r="C29" s="14" t="s">
        <v>35</v>
      </c>
      <c r="D29" s="18" t="s">
        <v>36</v>
      </c>
      <c r="E29" s="1"/>
      <c r="F29" s="1"/>
      <c r="G29" s="1"/>
    </row>
    <row r="30">
      <c r="A30" s="14" t="s">
        <v>37</v>
      </c>
      <c r="B30" s="15" t="s">
        <v>38</v>
      </c>
      <c r="C30" s="1"/>
      <c r="D30" s="3"/>
      <c r="E30" s="1"/>
      <c r="F30" s="1"/>
      <c r="G30" s="1"/>
    </row>
    <row r="31">
      <c r="A31" s="14" t="s">
        <v>39</v>
      </c>
      <c r="B31" s="15" t="s">
        <v>40</v>
      </c>
      <c r="C31" s="13" t="s">
        <v>41</v>
      </c>
      <c r="D31" s="3"/>
      <c r="E31" s="1"/>
      <c r="F31" s="1"/>
      <c r="G31" s="1"/>
    </row>
    <row r="32">
      <c r="A32" s="14" t="s">
        <v>42</v>
      </c>
      <c r="B32" s="15" t="s">
        <v>38</v>
      </c>
      <c r="C32" s="14" t="s">
        <v>43</v>
      </c>
      <c r="D32" s="18" t="s">
        <v>44</v>
      </c>
      <c r="E32" s="1"/>
      <c r="F32" s="1"/>
      <c r="G32" s="1"/>
    </row>
    <row r="33">
      <c r="A33" s="23" t="s">
        <v>45</v>
      </c>
      <c r="B33" s="22" t="s">
        <v>38</v>
      </c>
      <c r="C33" s="14" t="s">
        <v>46</v>
      </c>
      <c r="D33" s="18" t="s">
        <v>47</v>
      </c>
      <c r="E33" s="1"/>
      <c r="F33" s="1"/>
      <c r="G33" s="1"/>
    </row>
    <row r="34">
      <c r="A34" s="1"/>
      <c r="B34" s="2"/>
      <c r="C34" s="14" t="s">
        <v>48</v>
      </c>
      <c r="D34" s="18" t="s">
        <v>49</v>
      </c>
      <c r="E34" s="1"/>
      <c r="F34" s="1"/>
      <c r="G34" s="1"/>
    </row>
    <row r="35">
      <c r="A35" s="13" t="s">
        <v>50</v>
      </c>
      <c r="B35" s="2"/>
      <c r="C35" s="1"/>
      <c r="D35" s="3"/>
      <c r="E35" s="1"/>
      <c r="F35" s="1"/>
      <c r="G35" s="1"/>
    </row>
    <row r="36">
      <c r="A36" s="14" t="s">
        <v>51</v>
      </c>
      <c r="B36" s="15">
        <v>1900.0</v>
      </c>
      <c r="C36" s="13" t="s">
        <v>52</v>
      </c>
      <c r="D36" s="18" t="s">
        <v>53</v>
      </c>
      <c r="E36" s="1"/>
      <c r="F36" s="1"/>
      <c r="G36" s="1"/>
    </row>
    <row r="37">
      <c r="A37" s="24" t="s">
        <v>54</v>
      </c>
      <c r="B37" s="25">
        <v>2000.0</v>
      </c>
      <c r="C37" s="26" t="s">
        <v>55</v>
      </c>
      <c r="D37" s="27"/>
      <c r="E37" s="28"/>
      <c r="F37" s="28"/>
      <c r="G37" s="28"/>
    </row>
    <row r="38">
      <c r="A38" s="14" t="s">
        <v>56</v>
      </c>
      <c r="B38" s="29" t="s">
        <v>57</v>
      </c>
      <c r="C38" s="14" t="s">
        <v>58</v>
      </c>
      <c r="D38" s="16" t="s">
        <v>59</v>
      </c>
      <c r="E38" s="1"/>
      <c r="F38" s="1"/>
      <c r="G38" s="1"/>
    </row>
    <row r="39">
      <c r="A39" s="14" t="s">
        <v>60</v>
      </c>
      <c r="B39" s="2"/>
      <c r="C39" s="1"/>
      <c r="D39" s="3"/>
      <c r="E39" s="1"/>
      <c r="F39" s="1"/>
      <c r="G39" s="1"/>
    </row>
    <row r="40">
      <c r="A40" s="13" t="s">
        <v>61</v>
      </c>
      <c r="B40" s="2"/>
      <c r="C40" s="13" t="s">
        <v>62</v>
      </c>
      <c r="D40" s="3"/>
      <c r="E40" s="1"/>
      <c r="F40" s="1"/>
      <c r="G40" s="1"/>
    </row>
    <row r="41">
      <c r="A41" s="14" t="s">
        <v>63</v>
      </c>
      <c r="B41" s="15" t="s">
        <v>64</v>
      </c>
      <c r="C41" s="14" t="s">
        <v>65</v>
      </c>
      <c r="D41" s="18" t="s">
        <v>66</v>
      </c>
      <c r="E41" s="1"/>
      <c r="F41" s="1"/>
      <c r="G41" s="1"/>
    </row>
    <row r="42">
      <c r="A42" s="14" t="s">
        <v>67</v>
      </c>
      <c r="B42" s="30" t="s">
        <v>68</v>
      </c>
      <c r="C42" s="23" t="s">
        <v>69</v>
      </c>
      <c r="D42" s="18" t="s">
        <v>66</v>
      </c>
      <c r="E42" s="1"/>
      <c r="F42" s="1"/>
      <c r="G42" s="1"/>
    </row>
    <row r="43">
      <c r="A43" s="23" t="s">
        <v>70</v>
      </c>
      <c r="B43" s="22" t="s">
        <v>71</v>
      </c>
      <c r="C43" s="1"/>
      <c r="D43" s="3"/>
      <c r="E43" s="1"/>
      <c r="F43" s="1"/>
      <c r="G43" s="1"/>
    </row>
    <row r="44">
      <c r="A44" s="8"/>
      <c r="B44" s="22"/>
      <c r="C44" s="13" t="s">
        <v>72</v>
      </c>
      <c r="D44" s="3"/>
      <c r="E44" s="1"/>
      <c r="F44" s="1"/>
      <c r="G44" s="1"/>
    </row>
    <row r="45">
      <c r="A45" s="13" t="s">
        <v>73</v>
      </c>
      <c r="B45" s="22"/>
      <c r="C45" s="14" t="s">
        <v>74</v>
      </c>
      <c r="D45" s="18" t="s">
        <v>66</v>
      </c>
      <c r="E45" s="1"/>
      <c r="F45" s="1"/>
      <c r="G45" s="1"/>
    </row>
    <row r="46">
      <c r="A46" s="14" t="s">
        <v>75</v>
      </c>
      <c r="B46" s="22" t="s">
        <v>76</v>
      </c>
      <c r="C46" s="14" t="s">
        <v>77</v>
      </c>
      <c r="D46" s="18" t="s">
        <v>78</v>
      </c>
      <c r="E46" s="1"/>
      <c r="F46" s="1"/>
      <c r="G46" s="1"/>
    </row>
    <row r="47">
      <c r="A47" s="31" t="s">
        <v>79</v>
      </c>
      <c r="B47" s="22">
        <v>2023.0</v>
      </c>
      <c r="C47" s="14" t="s">
        <v>80</v>
      </c>
      <c r="D47" s="18" t="s">
        <v>81</v>
      </c>
      <c r="E47" s="1"/>
      <c r="F47" s="1"/>
      <c r="G47" s="1"/>
    </row>
    <row r="48">
      <c r="A48" s="8"/>
      <c r="B48" s="2"/>
      <c r="C48" s="1"/>
      <c r="D48" s="3"/>
      <c r="E48" s="1"/>
      <c r="F48" s="1"/>
      <c r="G48" s="1"/>
    </row>
    <row r="49">
      <c r="A49" s="8"/>
      <c r="B49" s="2"/>
      <c r="C49" s="12" t="s">
        <v>82</v>
      </c>
      <c r="D49" s="3"/>
      <c r="E49" s="1"/>
      <c r="F49" s="1"/>
      <c r="G49" s="1"/>
    </row>
    <row r="50">
      <c r="A50" s="13" t="s">
        <v>83</v>
      </c>
      <c r="B50" s="2"/>
      <c r="C50" s="23" t="s">
        <v>84</v>
      </c>
      <c r="D50" s="18" t="s">
        <v>85</v>
      </c>
      <c r="E50" s="1"/>
      <c r="F50" s="1"/>
      <c r="G50" s="1"/>
    </row>
    <row r="51">
      <c r="A51" s="31" t="s">
        <v>86</v>
      </c>
      <c r="B51" s="22" t="s">
        <v>87</v>
      </c>
      <c r="C51" s="1"/>
      <c r="D51" s="3"/>
      <c r="E51" s="1"/>
      <c r="F51" s="1"/>
      <c r="G51" s="1"/>
    </row>
    <row r="52">
      <c r="A52" s="31" t="s">
        <v>88</v>
      </c>
      <c r="B52" s="22" t="s">
        <v>89</v>
      </c>
      <c r="C52" s="12" t="s">
        <v>90</v>
      </c>
      <c r="D52" s="18"/>
      <c r="E52" s="1"/>
      <c r="F52" s="1"/>
      <c r="G52" s="1"/>
    </row>
    <row r="53">
      <c r="A53" s="23" t="s">
        <v>91</v>
      </c>
      <c r="B53" s="22" t="s">
        <v>92</v>
      </c>
      <c r="C53" s="23" t="s">
        <v>93</v>
      </c>
      <c r="D53" s="10"/>
      <c r="E53" s="1"/>
      <c r="F53" s="1"/>
      <c r="G53" s="1"/>
    </row>
    <row r="54">
      <c r="A54" s="8"/>
      <c r="B54" s="15"/>
      <c r="C54" s="1"/>
      <c r="D54" s="3"/>
      <c r="E54" s="1"/>
      <c r="F54" s="1"/>
      <c r="G54" s="1"/>
    </row>
    <row r="55">
      <c r="A55" s="8"/>
      <c r="B55" s="22"/>
      <c r="C55" s="1"/>
      <c r="D55" s="3"/>
      <c r="E55" s="1"/>
      <c r="F55" s="1"/>
      <c r="G55" s="1"/>
    </row>
    <row r="56">
      <c r="A56" s="8"/>
      <c r="B56" s="22"/>
      <c r="C56" s="12" t="s">
        <v>94</v>
      </c>
      <c r="D56" s="3"/>
      <c r="E56" s="1"/>
      <c r="F56" s="1"/>
      <c r="G56" s="1"/>
    </row>
    <row r="57">
      <c r="A57" s="1"/>
      <c r="B57" s="22"/>
      <c r="C57" s="1"/>
      <c r="D57" s="18" t="s">
        <v>95</v>
      </c>
      <c r="E57" s="1"/>
      <c r="F57" s="1"/>
      <c r="G57" s="1"/>
    </row>
    <row r="58">
      <c r="A58" s="8"/>
      <c r="B58" s="2"/>
      <c r="C58" s="1"/>
      <c r="D58" s="18" t="s">
        <v>96</v>
      </c>
      <c r="E58" s="1"/>
      <c r="F58" s="1"/>
      <c r="G58" s="1"/>
    </row>
    <row r="59">
      <c r="A59" s="8"/>
      <c r="B59" s="2"/>
      <c r="C59" s="1"/>
      <c r="D59" s="18" t="s">
        <v>97</v>
      </c>
      <c r="E59" s="1"/>
      <c r="F59" s="1"/>
      <c r="G59" s="1"/>
    </row>
    <row r="60">
      <c r="A60" s="1"/>
      <c r="B60" s="2"/>
      <c r="C60" s="1"/>
      <c r="D60" s="18"/>
      <c r="E60" s="1"/>
      <c r="F60" s="1"/>
      <c r="G60" s="1"/>
    </row>
    <row r="61">
      <c r="A61" s="1"/>
      <c r="B61" s="2"/>
      <c r="C61" s="1"/>
      <c r="D61" s="18"/>
      <c r="E61" s="1"/>
      <c r="F61" s="1"/>
      <c r="G61" s="1"/>
    </row>
    <row r="62">
      <c r="A62" s="1"/>
      <c r="B62" s="2"/>
      <c r="C62" s="1"/>
      <c r="D62" s="18"/>
      <c r="E62" s="1"/>
      <c r="F62" s="1"/>
      <c r="G62" s="1"/>
    </row>
    <row r="63">
      <c r="A63" s="1"/>
      <c r="B63" s="2"/>
      <c r="C63" s="1"/>
      <c r="D63" s="18"/>
      <c r="E63" s="1"/>
      <c r="F63" s="1"/>
      <c r="G63" s="1"/>
    </row>
    <row r="64">
      <c r="A64" s="1"/>
      <c r="B64" s="2"/>
      <c r="C64" s="1"/>
      <c r="D64" s="18"/>
      <c r="E64" s="1"/>
      <c r="F64" s="1"/>
      <c r="G64" s="1"/>
    </row>
    <row r="65">
      <c r="A65" s="1"/>
      <c r="B65" s="2"/>
      <c r="C65" s="1"/>
      <c r="D65" s="18"/>
      <c r="E65" s="1"/>
      <c r="F65" s="1"/>
      <c r="G65" s="1"/>
    </row>
    <row r="66">
      <c r="A66" s="1"/>
      <c r="B66" s="2"/>
      <c r="C66" s="1"/>
      <c r="D66" s="18"/>
      <c r="E66" s="1"/>
      <c r="F66" s="1"/>
      <c r="G66" s="1"/>
    </row>
  </sheetData>
  <mergeCells count="2">
    <mergeCell ref="B12:D12"/>
    <mergeCell ref="A14:D14"/>
  </mergeCells>
  <dataValidations>
    <dataValidation type="list" allowBlank="1" showErrorMessage="1" sqref="B44:B46">
      <formula1>"Tenant,Landlord"</formula1>
    </dataValidation>
    <dataValidation type="list" allowBlank="1" showErrorMessage="1" sqref="D37">
      <formula1>"Yes,No,Managed by Owner"</formula1>
    </dataValidation>
  </dataValidations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39.13"/>
    <col customWidth="1" min="3" max="3" width="54.75"/>
    <col customWidth="1" min="4" max="4" width="40.13"/>
  </cols>
  <sheetData>
    <row r="1">
      <c r="A1" s="1"/>
      <c r="B1" s="2"/>
      <c r="C1" s="1"/>
      <c r="D1" s="2"/>
      <c r="E1" s="1"/>
      <c r="F1" s="1"/>
      <c r="G1" s="1"/>
    </row>
    <row r="2">
      <c r="A2" s="1"/>
      <c r="B2" s="2"/>
      <c r="C2" s="1"/>
      <c r="D2" s="2"/>
      <c r="E2" s="1"/>
      <c r="F2" s="1"/>
      <c r="G2" s="1"/>
    </row>
    <row r="3">
      <c r="A3" s="1"/>
      <c r="B3" s="2"/>
      <c r="C3" s="1"/>
      <c r="D3" s="2"/>
      <c r="E3" s="1"/>
      <c r="F3" s="1"/>
      <c r="G3" s="1"/>
    </row>
    <row r="4">
      <c r="A4" s="1"/>
      <c r="B4" s="2"/>
      <c r="C4" s="1"/>
      <c r="D4" s="2"/>
      <c r="E4" s="1"/>
      <c r="F4" s="1"/>
      <c r="G4" s="1"/>
    </row>
    <row r="5">
      <c r="A5" s="1"/>
      <c r="B5" s="2"/>
      <c r="C5" s="1"/>
      <c r="D5" s="2"/>
      <c r="E5" s="1"/>
      <c r="F5" s="1"/>
      <c r="G5" s="1"/>
    </row>
    <row r="6">
      <c r="A6" s="1"/>
      <c r="B6" s="2"/>
      <c r="C6" s="1"/>
      <c r="D6" s="2"/>
      <c r="E6" s="1"/>
      <c r="F6" s="1"/>
      <c r="G6" s="1"/>
    </row>
    <row r="7">
      <c r="A7" s="1"/>
      <c r="B7" s="2"/>
      <c r="C7" s="1"/>
      <c r="D7" s="2"/>
      <c r="E7" s="1"/>
      <c r="F7" s="1"/>
      <c r="G7" s="1"/>
    </row>
    <row r="8">
      <c r="A8" s="1"/>
      <c r="B8" s="2"/>
      <c r="C8" s="1"/>
      <c r="D8" s="2"/>
      <c r="E8" s="1"/>
      <c r="F8" s="1"/>
      <c r="G8" s="1"/>
    </row>
    <row r="9">
      <c r="A9" s="1"/>
      <c r="B9" s="2"/>
      <c r="C9" s="1"/>
      <c r="D9" s="2"/>
      <c r="E9" s="1"/>
      <c r="F9" s="1"/>
      <c r="G9" s="1"/>
    </row>
    <row r="10">
      <c r="A10" s="1"/>
      <c r="B10" s="2"/>
      <c r="C10" s="1"/>
      <c r="D10" s="2"/>
      <c r="E10" s="1"/>
      <c r="F10" s="1"/>
      <c r="G10" s="1"/>
    </row>
    <row r="11">
      <c r="A11" s="1"/>
      <c r="B11" s="2"/>
      <c r="C11" s="1"/>
      <c r="D11" s="2"/>
      <c r="E11" s="1"/>
      <c r="F11" s="1"/>
      <c r="G11" s="1"/>
    </row>
    <row r="12">
      <c r="A12" s="4" t="s">
        <v>0</v>
      </c>
      <c r="B12" s="5" t="s">
        <v>98</v>
      </c>
      <c r="C12" s="6"/>
      <c r="D12" s="7"/>
      <c r="E12" s="1"/>
      <c r="F12" s="1"/>
      <c r="G12" s="1"/>
    </row>
    <row r="13">
      <c r="A13" s="8"/>
      <c r="B13" s="9"/>
      <c r="C13" s="8"/>
      <c r="D13" s="9"/>
      <c r="E13" s="1"/>
      <c r="F13" s="1"/>
      <c r="G13" s="1"/>
    </row>
    <row r="14">
      <c r="A14" s="11" t="s">
        <v>2</v>
      </c>
      <c r="B14" s="6"/>
      <c r="C14" s="6"/>
      <c r="D14" s="7"/>
      <c r="E14" s="1"/>
      <c r="F14" s="1"/>
      <c r="G14" s="1"/>
    </row>
    <row r="15">
      <c r="A15" s="1"/>
      <c r="B15" s="2"/>
      <c r="C15" s="1"/>
      <c r="D15" s="2"/>
      <c r="E15" s="1"/>
      <c r="F15" s="1"/>
      <c r="G15" s="1"/>
    </row>
    <row r="16">
      <c r="A16" s="12" t="s">
        <v>3</v>
      </c>
      <c r="B16" s="2"/>
      <c r="C16" s="13" t="s">
        <v>4</v>
      </c>
      <c r="D16" s="2"/>
      <c r="E16" s="1"/>
      <c r="F16" s="1"/>
      <c r="G16" s="1"/>
    </row>
    <row r="17">
      <c r="A17" s="14" t="s">
        <v>5</v>
      </c>
      <c r="B17" s="15" t="s">
        <v>99</v>
      </c>
      <c r="C17" s="14" t="s">
        <v>7</v>
      </c>
      <c r="D17" s="15" t="s">
        <v>100</v>
      </c>
      <c r="E17" s="1"/>
      <c r="F17" s="1"/>
      <c r="G17" s="1"/>
    </row>
    <row r="18">
      <c r="A18" s="14" t="s">
        <v>9</v>
      </c>
      <c r="B18" s="17" t="s">
        <v>101</v>
      </c>
      <c r="C18" s="14" t="s">
        <v>11</v>
      </c>
      <c r="D18" s="22" t="s">
        <v>102</v>
      </c>
      <c r="E18" s="1"/>
      <c r="F18" s="1"/>
      <c r="G18" s="1"/>
    </row>
    <row r="19">
      <c r="A19" s="14" t="s">
        <v>13</v>
      </c>
      <c r="B19" s="19">
        <f>5022 +1672</f>
        <v>6694</v>
      </c>
      <c r="C19" s="1"/>
      <c r="D19" s="2"/>
      <c r="E19" s="1"/>
      <c r="F19" s="1"/>
      <c r="G19" s="1"/>
    </row>
    <row r="20">
      <c r="A20" s="20" t="s">
        <v>14</v>
      </c>
      <c r="B20" s="32">
        <v>2168.0</v>
      </c>
      <c r="C20" s="1"/>
      <c r="D20" s="2"/>
      <c r="E20" s="1"/>
      <c r="F20" s="1"/>
      <c r="G20" s="1"/>
    </row>
    <row r="21">
      <c r="A21" s="14" t="s">
        <v>15</v>
      </c>
      <c r="B21" s="15" t="s">
        <v>103</v>
      </c>
      <c r="C21" s="13" t="s">
        <v>17</v>
      </c>
      <c r="D21" s="22"/>
      <c r="E21" s="1"/>
      <c r="F21" s="1"/>
      <c r="G21" s="1"/>
    </row>
    <row r="22">
      <c r="A22" s="8"/>
      <c r="B22" s="9"/>
      <c r="C22" s="14" t="s">
        <v>18</v>
      </c>
      <c r="D22" s="22" t="s">
        <v>104</v>
      </c>
      <c r="E22" s="1"/>
      <c r="F22" s="1"/>
      <c r="G22" s="1"/>
    </row>
    <row r="23">
      <c r="A23" s="8"/>
      <c r="B23" s="2"/>
      <c r="C23" s="14" t="s">
        <v>20</v>
      </c>
      <c r="D23" s="22" t="s">
        <v>105</v>
      </c>
      <c r="E23" s="1"/>
      <c r="F23" s="1"/>
      <c r="G23" s="1"/>
    </row>
    <row r="24">
      <c r="A24" s="1"/>
      <c r="B24" s="2"/>
      <c r="C24" s="1"/>
      <c r="D24" s="2"/>
      <c r="E24" s="1"/>
      <c r="F24" s="1"/>
      <c r="G24" s="1"/>
    </row>
    <row r="25">
      <c r="A25" s="13" t="s">
        <v>22</v>
      </c>
      <c r="B25" s="2"/>
      <c r="C25" s="1"/>
      <c r="D25" s="2"/>
      <c r="E25" s="1"/>
      <c r="F25" s="1"/>
      <c r="G25" s="1"/>
    </row>
    <row r="26">
      <c r="A26" s="14" t="s">
        <v>23</v>
      </c>
      <c r="B26" s="22" t="s">
        <v>106</v>
      </c>
      <c r="C26" s="13" t="s">
        <v>25</v>
      </c>
      <c r="D26" s="2"/>
      <c r="E26" s="1"/>
      <c r="F26" s="1"/>
      <c r="G26" s="1"/>
    </row>
    <row r="27">
      <c r="A27" s="14" t="s">
        <v>26</v>
      </c>
      <c r="B27" s="22"/>
      <c r="C27" s="14" t="s">
        <v>28</v>
      </c>
      <c r="D27" s="22" t="s">
        <v>107</v>
      </c>
      <c r="E27" s="1"/>
      <c r="F27" s="1"/>
      <c r="G27" s="1"/>
    </row>
    <row r="28">
      <c r="A28" s="14" t="s">
        <v>30</v>
      </c>
      <c r="B28" s="15" t="s">
        <v>108</v>
      </c>
      <c r="C28" s="14" t="s">
        <v>31</v>
      </c>
      <c r="D28" s="22" t="s">
        <v>109</v>
      </c>
      <c r="E28" s="1"/>
      <c r="F28" s="1"/>
      <c r="G28" s="1"/>
    </row>
    <row r="29">
      <c r="A29" s="14" t="s">
        <v>33</v>
      </c>
      <c r="B29" s="15" t="s">
        <v>110</v>
      </c>
      <c r="C29" s="14" t="s">
        <v>35</v>
      </c>
      <c r="D29" s="22" t="s">
        <v>111</v>
      </c>
      <c r="E29" s="1"/>
      <c r="F29" s="1"/>
      <c r="G29" s="1"/>
    </row>
    <row r="30">
      <c r="A30" s="14" t="s">
        <v>37</v>
      </c>
      <c r="B30" s="15"/>
      <c r="C30" s="1"/>
      <c r="D30" s="2"/>
      <c r="E30" s="1"/>
      <c r="F30" s="1"/>
      <c r="G30" s="1"/>
    </row>
    <row r="31">
      <c r="A31" s="14" t="s">
        <v>39</v>
      </c>
      <c r="B31" s="15"/>
      <c r="C31" s="13" t="s">
        <v>41</v>
      </c>
      <c r="D31" s="2"/>
      <c r="E31" s="1"/>
      <c r="F31" s="1"/>
      <c r="G31" s="1"/>
    </row>
    <row r="32">
      <c r="A32" s="14" t="s">
        <v>42</v>
      </c>
      <c r="B32" s="15"/>
      <c r="C32" s="14" t="s">
        <v>43</v>
      </c>
      <c r="D32" s="22" t="s">
        <v>112</v>
      </c>
      <c r="E32" s="1"/>
      <c r="F32" s="1"/>
      <c r="G32" s="1"/>
    </row>
    <row r="33">
      <c r="A33" s="23" t="s">
        <v>45</v>
      </c>
      <c r="B33" s="22"/>
      <c r="C33" s="14" t="s">
        <v>46</v>
      </c>
      <c r="D33" s="22"/>
      <c r="E33" s="1"/>
      <c r="F33" s="1"/>
      <c r="G33" s="1"/>
    </row>
    <row r="34">
      <c r="A34" s="1"/>
      <c r="B34" s="2"/>
      <c r="C34" s="14" t="s">
        <v>48</v>
      </c>
      <c r="D34" s="22"/>
      <c r="E34" s="1"/>
      <c r="F34" s="1"/>
      <c r="G34" s="1"/>
    </row>
    <row r="35">
      <c r="A35" s="13" t="s">
        <v>50</v>
      </c>
      <c r="B35" s="2"/>
      <c r="C35" s="1"/>
      <c r="D35" s="2"/>
      <c r="E35" s="1"/>
      <c r="F35" s="1"/>
      <c r="G35" s="1"/>
    </row>
    <row r="36">
      <c r="A36" s="14" t="s">
        <v>51</v>
      </c>
      <c r="B36" s="15">
        <v>1900.0</v>
      </c>
      <c r="C36" s="13" t="s">
        <v>52</v>
      </c>
      <c r="D36" s="22"/>
      <c r="E36" s="1"/>
      <c r="F36" s="1"/>
      <c r="G36" s="1"/>
    </row>
    <row r="37">
      <c r="A37" s="24" t="s">
        <v>54</v>
      </c>
      <c r="B37" s="25">
        <v>1996.0</v>
      </c>
      <c r="C37" s="26" t="s">
        <v>55</v>
      </c>
      <c r="D37" s="33" t="s">
        <v>53</v>
      </c>
      <c r="E37" s="28"/>
      <c r="F37" s="28"/>
      <c r="G37" s="28"/>
    </row>
    <row r="38">
      <c r="A38" s="14" t="s">
        <v>56</v>
      </c>
      <c r="B38" s="22"/>
      <c r="C38" s="14" t="s">
        <v>58</v>
      </c>
      <c r="D38" s="15"/>
      <c r="E38" s="1"/>
      <c r="F38" s="1"/>
      <c r="G38" s="1"/>
    </row>
    <row r="39">
      <c r="A39" s="14" t="s">
        <v>60</v>
      </c>
      <c r="B39" s="2"/>
      <c r="C39" s="1"/>
      <c r="D39" s="2"/>
      <c r="E39" s="1"/>
      <c r="F39" s="1"/>
      <c r="G39" s="1"/>
    </row>
    <row r="40">
      <c r="A40" s="13" t="s">
        <v>61</v>
      </c>
      <c r="B40" s="2"/>
      <c r="C40" s="13" t="s">
        <v>62</v>
      </c>
      <c r="D40" s="2"/>
      <c r="E40" s="1"/>
      <c r="F40" s="1"/>
      <c r="G40" s="1"/>
    </row>
    <row r="41">
      <c r="A41" s="14" t="s">
        <v>63</v>
      </c>
      <c r="B41" s="15" t="s">
        <v>113</v>
      </c>
      <c r="C41" s="14" t="s">
        <v>65</v>
      </c>
      <c r="D41" s="22" t="s">
        <v>66</v>
      </c>
      <c r="E41" s="1"/>
      <c r="F41" s="1"/>
      <c r="G41" s="1"/>
    </row>
    <row r="42">
      <c r="A42" s="14" t="s">
        <v>67</v>
      </c>
      <c r="B42" s="22" t="s">
        <v>114</v>
      </c>
      <c r="C42" s="23" t="s">
        <v>69</v>
      </c>
      <c r="D42" s="22" t="s">
        <v>66</v>
      </c>
      <c r="E42" s="1"/>
      <c r="F42" s="1"/>
      <c r="G42" s="1"/>
    </row>
    <row r="43">
      <c r="A43" s="23" t="s">
        <v>70</v>
      </c>
      <c r="B43" s="22"/>
      <c r="C43" s="1"/>
      <c r="D43" s="2"/>
      <c r="E43" s="1"/>
      <c r="F43" s="1"/>
      <c r="G43" s="1"/>
    </row>
    <row r="44">
      <c r="A44" s="8"/>
      <c r="B44" s="22"/>
      <c r="C44" s="13" t="s">
        <v>72</v>
      </c>
      <c r="D44" s="2"/>
      <c r="E44" s="1"/>
      <c r="F44" s="1"/>
      <c r="G44" s="1"/>
    </row>
    <row r="45">
      <c r="A45" s="13" t="s">
        <v>73</v>
      </c>
      <c r="B45" s="22"/>
      <c r="C45" s="14" t="s">
        <v>74</v>
      </c>
      <c r="D45" s="22" t="s">
        <v>66</v>
      </c>
      <c r="E45" s="1"/>
      <c r="F45" s="1"/>
      <c r="G45" s="1"/>
    </row>
    <row r="46">
      <c r="A46" s="14" t="s">
        <v>75</v>
      </c>
      <c r="B46" s="22" t="s">
        <v>115</v>
      </c>
      <c r="C46" s="14" t="s">
        <v>77</v>
      </c>
      <c r="D46" s="22" t="s">
        <v>66</v>
      </c>
      <c r="E46" s="1"/>
      <c r="F46" s="1"/>
      <c r="G46" s="1"/>
    </row>
    <row r="47">
      <c r="A47" s="31" t="s">
        <v>79</v>
      </c>
      <c r="B47" s="22" t="s">
        <v>116</v>
      </c>
      <c r="C47" s="14" t="s">
        <v>80</v>
      </c>
      <c r="D47" s="22" t="s">
        <v>66</v>
      </c>
      <c r="E47" s="1"/>
      <c r="F47" s="1"/>
      <c r="G47" s="1"/>
    </row>
    <row r="48">
      <c r="A48" s="8"/>
      <c r="B48" s="2"/>
      <c r="C48" s="1"/>
      <c r="D48" s="2"/>
      <c r="E48" s="1"/>
      <c r="F48" s="1"/>
      <c r="G48" s="1"/>
    </row>
    <row r="49">
      <c r="A49" s="8"/>
      <c r="B49" s="2"/>
      <c r="C49" s="12" t="s">
        <v>82</v>
      </c>
      <c r="D49" s="2"/>
      <c r="E49" s="1"/>
      <c r="F49" s="1"/>
      <c r="G49" s="1"/>
    </row>
    <row r="50">
      <c r="A50" s="13" t="s">
        <v>83</v>
      </c>
      <c r="B50" s="2"/>
      <c r="C50" s="23" t="s">
        <v>84</v>
      </c>
      <c r="D50" s="22" t="s">
        <v>66</v>
      </c>
      <c r="E50" s="1"/>
      <c r="F50" s="1"/>
      <c r="G50" s="1"/>
    </row>
    <row r="51">
      <c r="A51" s="31" t="s">
        <v>86</v>
      </c>
      <c r="B51" s="22" t="s">
        <v>117</v>
      </c>
      <c r="C51" s="1"/>
      <c r="D51" s="2"/>
      <c r="E51" s="1"/>
      <c r="F51" s="1"/>
      <c r="G51" s="1"/>
    </row>
    <row r="52">
      <c r="A52" s="31" t="s">
        <v>118</v>
      </c>
      <c r="B52" s="22"/>
      <c r="C52" s="12" t="s">
        <v>90</v>
      </c>
      <c r="D52" s="22" t="s">
        <v>119</v>
      </c>
      <c r="E52" s="1"/>
      <c r="F52" s="1"/>
      <c r="G52" s="1"/>
    </row>
    <row r="53">
      <c r="A53" s="23" t="s">
        <v>91</v>
      </c>
      <c r="B53" s="22" t="s">
        <v>120</v>
      </c>
      <c r="C53" s="23" t="s">
        <v>93</v>
      </c>
      <c r="D53" s="9" t="s">
        <v>121</v>
      </c>
      <c r="E53" s="1"/>
      <c r="F53" s="1"/>
      <c r="G53" s="1"/>
    </row>
    <row r="54">
      <c r="A54" s="8"/>
      <c r="B54" s="15"/>
      <c r="C54" s="1"/>
      <c r="D54" s="2"/>
      <c r="E54" s="1"/>
      <c r="F54" s="1"/>
      <c r="G54" s="1"/>
    </row>
    <row r="55">
      <c r="A55" s="8"/>
      <c r="B55" s="22"/>
      <c r="C55" s="1"/>
      <c r="D55" s="2"/>
      <c r="E55" s="1"/>
      <c r="F55" s="1"/>
      <c r="G55" s="1"/>
    </row>
    <row r="56">
      <c r="A56" s="8"/>
      <c r="B56" s="22"/>
      <c r="C56" s="12" t="s">
        <v>94</v>
      </c>
      <c r="D56" s="2"/>
      <c r="E56" s="1"/>
      <c r="F56" s="1"/>
      <c r="G56" s="1"/>
    </row>
    <row r="57">
      <c r="A57" s="1"/>
      <c r="B57" s="22"/>
      <c r="C57" s="1"/>
      <c r="D57" s="22" t="s">
        <v>122</v>
      </c>
      <c r="E57" s="1"/>
      <c r="F57" s="1"/>
      <c r="G57" s="1"/>
    </row>
    <row r="58">
      <c r="A58" s="8"/>
      <c r="B58" s="2"/>
      <c r="C58" s="1"/>
      <c r="D58" s="22"/>
      <c r="E58" s="1"/>
      <c r="F58" s="1"/>
      <c r="G58" s="1"/>
    </row>
    <row r="59">
      <c r="A59" s="8"/>
      <c r="B59" s="2"/>
      <c r="C59" s="1"/>
      <c r="D59" s="22"/>
      <c r="E59" s="1"/>
      <c r="F59" s="1"/>
      <c r="G59" s="1"/>
    </row>
    <row r="60">
      <c r="A60" s="1"/>
      <c r="B60" s="2"/>
      <c r="C60" s="1"/>
      <c r="D60" s="22"/>
      <c r="E60" s="1"/>
      <c r="F60" s="1"/>
      <c r="G60" s="1"/>
    </row>
    <row r="61">
      <c r="A61" s="1"/>
      <c r="B61" s="2"/>
      <c r="C61" s="1"/>
      <c r="D61" s="22"/>
      <c r="E61" s="1"/>
      <c r="F61" s="1"/>
      <c r="G61" s="1"/>
    </row>
    <row r="62">
      <c r="A62" s="1"/>
      <c r="B62" s="2"/>
      <c r="C62" s="1"/>
      <c r="D62" s="22"/>
      <c r="E62" s="1"/>
      <c r="F62" s="1"/>
      <c r="G62" s="1"/>
    </row>
    <row r="63">
      <c r="A63" s="1"/>
      <c r="B63" s="2"/>
      <c r="C63" s="1"/>
      <c r="D63" s="22"/>
      <c r="E63" s="1"/>
      <c r="F63" s="1"/>
      <c r="G63" s="1"/>
    </row>
    <row r="64">
      <c r="A64" s="1"/>
      <c r="B64" s="2"/>
      <c r="C64" s="1"/>
      <c r="D64" s="22"/>
      <c r="E64" s="1"/>
      <c r="F64" s="1"/>
      <c r="G64" s="1"/>
    </row>
    <row r="65">
      <c r="A65" s="1"/>
      <c r="B65" s="2"/>
      <c r="C65" s="1"/>
      <c r="D65" s="22"/>
      <c r="E65" s="1"/>
      <c r="F65" s="1"/>
      <c r="G65" s="1"/>
    </row>
    <row r="66">
      <c r="A66" s="1"/>
      <c r="B66" s="2"/>
      <c r="C66" s="1"/>
      <c r="D66" s="22"/>
      <c r="E66" s="1"/>
      <c r="F66" s="1"/>
      <c r="G66" s="1"/>
    </row>
  </sheetData>
  <mergeCells count="2">
    <mergeCell ref="B12:D12"/>
    <mergeCell ref="A14:D14"/>
  </mergeCells>
  <dataValidations>
    <dataValidation type="list" allowBlank="1" showErrorMessage="1" sqref="B44:B46">
      <formula1>"Tenant,Landlord"</formula1>
    </dataValidation>
    <dataValidation type="list" allowBlank="1" showErrorMessage="1" sqref="D37">
      <formula1>"Yes,No,Managed by Owner"</formula1>
    </dataValidation>
  </dataValidations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39.13"/>
    <col customWidth="1" min="3" max="3" width="54.75"/>
    <col customWidth="1" min="4" max="4" width="40.13"/>
  </cols>
  <sheetData>
    <row r="1">
      <c r="A1" s="1"/>
      <c r="B1" s="2"/>
      <c r="C1" s="1"/>
      <c r="D1" s="2"/>
      <c r="E1" s="1"/>
      <c r="F1" s="1"/>
      <c r="G1" s="1"/>
    </row>
    <row r="2">
      <c r="A2" s="1"/>
      <c r="B2" s="2"/>
      <c r="C2" s="1"/>
      <c r="D2" s="2"/>
      <c r="E2" s="1"/>
      <c r="F2" s="1"/>
      <c r="G2" s="1"/>
    </row>
    <row r="3">
      <c r="A3" s="1"/>
      <c r="B3" s="2"/>
      <c r="C3" s="1"/>
      <c r="D3" s="2"/>
      <c r="E3" s="1"/>
      <c r="F3" s="1"/>
      <c r="G3" s="1"/>
    </row>
    <row r="4">
      <c r="A4" s="1"/>
      <c r="B4" s="2"/>
      <c r="C4" s="1"/>
      <c r="D4" s="2"/>
      <c r="E4" s="1"/>
      <c r="F4" s="1"/>
      <c r="G4" s="1"/>
    </row>
    <row r="5">
      <c r="A5" s="1"/>
      <c r="B5" s="2"/>
      <c r="C5" s="1"/>
      <c r="D5" s="2"/>
      <c r="E5" s="1"/>
      <c r="F5" s="1"/>
      <c r="G5" s="1"/>
    </row>
    <row r="6">
      <c r="A6" s="1"/>
      <c r="B6" s="2"/>
      <c r="C6" s="1"/>
      <c r="D6" s="2"/>
      <c r="E6" s="1"/>
      <c r="F6" s="1"/>
      <c r="G6" s="1"/>
    </row>
    <row r="7">
      <c r="A7" s="1"/>
      <c r="B7" s="2"/>
      <c r="C7" s="1"/>
      <c r="D7" s="2"/>
      <c r="E7" s="1"/>
      <c r="F7" s="1"/>
      <c r="G7" s="1"/>
    </row>
    <row r="8">
      <c r="A8" s="1"/>
      <c r="B8" s="2"/>
      <c r="C8" s="1"/>
      <c r="D8" s="2"/>
      <c r="E8" s="1"/>
      <c r="F8" s="1"/>
      <c r="G8" s="1"/>
    </row>
    <row r="9">
      <c r="A9" s="1"/>
      <c r="B9" s="2"/>
      <c r="C9" s="1"/>
      <c r="D9" s="2"/>
      <c r="E9" s="1"/>
      <c r="F9" s="1"/>
      <c r="G9" s="1"/>
    </row>
    <row r="10">
      <c r="A10" s="1"/>
      <c r="B10" s="2"/>
      <c r="C10" s="1"/>
      <c r="D10" s="2"/>
      <c r="E10" s="1"/>
      <c r="F10" s="1"/>
      <c r="G10" s="1"/>
    </row>
    <row r="11">
      <c r="A11" s="1"/>
      <c r="B11" s="2"/>
      <c r="C11" s="1"/>
      <c r="D11" s="2"/>
      <c r="E11" s="1"/>
      <c r="F11" s="1"/>
      <c r="G11" s="1"/>
    </row>
    <row r="12" ht="30.0" customHeight="1">
      <c r="A12" s="4" t="s">
        <v>0</v>
      </c>
      <c r="B12" s="5" t="s">
        <v>123</v>
      </c>
      <c r="C12" s="6"/>
      <c r="D12" s="7"/>
      <c r="E12" s="1"/>
      <c r="F12" s="1"/>
      <c r="G12" s="1"/>
    </row>
    <row r="13">
      <c r="A13" s="8"/>
      <c r="B13" s="9"/>
      <c r="C13" s="8"/>
      <c r="D13" s="9"/>
      <c r="E13" s="1"/>
      <c r="F13" s="1"/>
      <c r="G13" s="1"/>
    </row>
    <row r="14">
      <c r="A14" s="11" t="s">
        <v>2</v>
      </c>
      <c r="B14" s="6"/>
      <c r="C14" s="6"/>
      <c r="D14" s="7"/>
      <c r="E14" s="1"/>
      <c r="F14" s="1"/>
      <c r="G14" s="1"/>
    </row>
    <row r="15">
      <c r="A15" s="1"/>
      <c r="B15" s="2"/>
      <c r="C15" s="1"/>
      <c r="D15" s="2"/>
      <c r="E15" s="1"/>
      <c r="F15" s="1"/>
      <c r="G15" s="1"/>
    </row>
    <row r="16">
      <c r="A16" s="12" t="s">
        <v>3</v>
      </c>
      <c r="B16" s="2"/>
      <c r="C16" s="13" t="s">
        <v>4</v>
      </c>
      <c r="D16" s="2"/>
      <c r="E16" s="1"/>
      <c r="F16" s="1"/>
      <c r="G16" s="1"/>
    </row>
    <row r="17">
      <c r="A17" s="14" t="s">
        <v>5</v>
      </c>
      <c r="B17" s="15"/>
      <c r="C17" s="14" t="s">
        <v>7</v>
      </c>
      <c r="D17" s="15" t="s">
        <v>124</v>
      </c>
      <c r="E17" s="1"/>
      <c r="F17" s="1"/>
      <c r="G17" s="1"/>
    </row>
    <row r="18">
      <c r="A18" s="14" t="s">
        <v>9</v>
      </c>
      <c r="B18" s="34" t="s">
        <v>125</v>
      </c>
      <c r="C18" s="14" t="s">
        <v>11</v>
      </c>
      <c r="D18" s="22" t="s">
        <v>126</v>
      </c>
      <c r="E18" s="1"/>
      <c r="F18" s="1"/>
      <c r="G18" s="1"/>
    </row>
    <row r="19">
      <c r="A19" s="14" t="s">
        <v>13</v>
      </c>
      <c r="B19" s="19">
        <v>4823.0</v>
      </c>
      <c r="C19" s="1"/>
      <c r="D19" s="2"/>
      <c r="E19" s="1"/>
      <c r="F19" s="1"/>
      <c r="G19" s="1"/>
    </row>
    <row r="20">
      <c r="A20" s="20" t="s">
        <v>14</v>
      </c>
      <c r="B20" s="32">
        <v>1664.0</v>
      </c>
      <c r="C20" s="1"/>
      <c r="D20" s="2"/>
      <c r="E20" s="1"/>
      <c r="F20" s="1"/>
      <c r="G20" s="1"/>
    </row>
    <row r="21">
      <c r="A21" s="14" t="s">
        <v>15</v>
      </c>
      <c r="B21" s="15" t="s">
        <v>127</v>
      </c>
      <c r="C21" s="13" t="s">
        <v>17</v>
      </c>
      <c r="D21" s="22" t="s">
        <v>104</v>
      </c>
      <c r="E21" s="1"/>
      <c r="F21" s="1"/>
      <c r="G21" s="1"/>
    </row>
    <row r="22">
      <c r="A22" s="8"/>
      <c r="B22" s="9"/>
      <c r="C22" s="14" t="s">
        <v>18</v>
      </c>
      <c r="D22" s="22" t="s">
        <v>21</v>
      </c>
      <c r="E22" s="1"/>
      <c r="F22" s="1"/>
      <c r="G22" s="1"/>
    </row>
    <row r="23">
      <c r="A23" s="8"/>
      <c r="B23" s="2"/>
      <c r="C23" s="14" t="s">
        <v>20</v>
      </c>
      <c r="D23" s="22"/>
      <c r="E23" s="1"/>
      <c r="F23" s="1"/>
      <c r="G23" s="1"/>
    </row>
    <row r="24">
      <c r="A24" s="1"/>
      <c r="B24" s="2"/>
      <c r="C24" s="1"/>
      <c r="D24" s="2"/>
      <c r="E24" s="1"/>
      <c r="F24" s="1"/>
      <c r="G24" s="1"/>
    </row>
    <row r="25">
      <c r="A25" s="13" t="s">
        <v>22</v>
      </c>
      <c r="B25" s="2"/>
      <c r="C25" s="1"/>
      <c r="D25" s="2"/>
      <c r="E25" s="1"/>
      <c r="F25" s="1"/>
      <c r="G25" s="1"/>
    </row>
    <row r="26">
      <c r="A26" s="14" t="s">
        <v>23</v>
      </c>
      <c r="B26" s="22" t="s">
        <v>128</v>
      </c>
      <c r="C26" s="13" t="s">
        <v>25</v>
      </c>
      <c r="D26" s="2"/>
      <c r="E26" s="1"/>
      <c r="F26" s="1"/>
      <c r="G26" s="1"/>
    </row>
    <row r="27">
      <c r="A27" s="14" t="s">
        <v>26</v>
      </c>
      <c r="B27" s="22" t="s">
        <v>129</v>
      </c>
      <c r="C27" s="14" t="s">
        <v>28</v>
      </c>
      <c r="D27" s="22" t="s">
        <v>107</v>
      </c>
      <c r="E27" s="1"/>
      <c r="F27" s="1"/>
      <c r="G27" s="1"/>
    </row>
    <row r="28">
      <c r="A28" s="14" t="s">
        <v>30</v>
      </c>
      <c r="B28" s="15">
        <v>0.0</v>
      </c>
      <c r="C28" s="14" t="s">
        <v>31</v>
      </c>
      <c r="D28" s="22" t="s">
        <v>130</v>
      </c>
      <c r="E28" s="1"/>
      <c r="F28" s="1"/>
      <c r="G28" s="1"/>
    </row>
    <row r="29">
      <c r="A29" s="14" t="s">
        <v>33</v>
      </c>
      <c r="B29" s="15">
        <v>0.0</v>
      </c>
      <c r="C29" s="14" t="s">
        <v>35</v>
      </c>
      <c r="D29" s="22" t="s">
        <v>131</v>
      </c>
      <c r="E29" s="1"/>
      <c r="F29" s="1"/>
      <c r="G29" s="1"/>
    </row>
    <row r="30">
      <c r="A30" s="14" t="s">
        <v>37</v>
      </c>
      <c r="B30" s="15">
        <v>0.0</v>
      </c>
      <c r="C30" s="1"/>
      <c r="D30" s="2"/>
      <c r="E30" s="1"/>
      <c r="F30" s="1"/>
      <c r="G30" s="1"/>
    </row>
    <row r="31">
      <c r="A31" s="14" t="s">
        <v>39</v>
      </c>
      <c r="B31" s="15">
        <v>0.0</v>
      </c>
      <c r="C31" s="35">
        <v>19.0</v>
      </c>
      <c r="D31" s="2"/>
      <c r="E31" s="1"/>
      <c r="F31" s="1"/>
      <c r="G31" s="1"/>
    </row>
    <row r="32">
      <c r="A32" s="14" t="s">
        <v>42</v>
      </c>
      <c r="B32" s="15" t="s">
        <v>132</v>
      </c>
      <c r="C32" s="14" t="s">
        <v>43</v>
      </c>
      <c r="D32" s="22" t="s">
        <v>133</v>
      </c>
      <c r="E32" s="1"/>
      <c r="F32" s="1"/>
      <c r="G32" s="1"/>
    </row>
    <row r="33">
      <c r="A33" s="23" t="s">
        <v>45</v>
      </c>
      <c r="B33" s="22">
        <v>0.0</v>
      </c>
      <c r="C33" s="14" t="s">
        <v>46</v>
      </c>
      <c r="D33" s="22"/>
      <c r="E33" s="1"/>
      <c r="F33" s="1"/>
      <c r="G33" s="1"/>
    </row>
    <row r="34">
      <c r="A34" s="1"/>
      <c r="B34" s="2"/>
      <c r="C34" s="14" t="s">
        <v>48</v>
      </c>
      <c r="D34" s="22" t="s">
        <v>134</v>
      </c>
      <c r="E34" s="1"/>
      <c r="F34" s="1"/>
      <c r="G34" s="1"/>
    </row>
    <row r="35">
      <c r="A35" s="13" t="s">
        <v>50</v>
      </c>
      <c r="B35" s="2"/>
      <c r="C35" s="1"/>
      <c r="D35" s="2"/>
      <c r="E35" s="1"/>
      <c r="F35" s="1"/>
      <c r="G35" s="1"/>
    </row>
    <row r="36">
      <c r="A36" s="14" t="s">
        <v>51</v>
      </c>
      <c r="B36" s="15">
        <v>1900.0</v>
      </c>
      <c r="C36" s="13" t="s">
        <v>52</v>
      </c>
      <c r="D36" s="22" t="s">
        <v>53</v>
      </c>
      <c r="E36" s="1"/>
      <c r="F36" s="1"/>
      <c r="G36" s="1"/>
    </row>
    <row r="37">
      <c r="A37" s="24" t="s">
        <v>54</v>
      </c>
      <c r="B37" s="25">
        <v>1997.0</v>
      </c>
      <c r="C37" s="26" t="s">
        <v>55</v>
      </c>
      <c r="D37" s="33"/>
      <c r="E37" s="28"/>
      <c r="F37" s="28"/>
      <c r="G37" s="28"/>
    </row>
    <row r="38">
      <c r="A38" s="14" t="s">
        <v>56</v>
      </c>
      <c r="B38" s="22"/>
      <c r="C38" s="14" t="s">
        <v>58</v>
      </c>
      <c r="D38" s="15"/>
      <c r="E38" s="1"/>
      <c r="F38" s="1"/>
      <c r="G38" s="1"/>
    </row>
    <row r="39">
      <c r="A39" s="14" t="s">
        <v>60</v>
      </c>
      <c r="B39" s="2"/>
      <c r="C39" s="1"/>
      <c r="D39" s="2"/>
      <c r="E39" s="1"/>
      <c r="F39" s="1"/>
      <c r="G39" s="1"/>
    </row>
    <row r="40">
      <c r="A40" s="13" t="s">
        <v>61</v>
      </c>
      <c r="B40" s="2"/>
      <c r="C40" s="13" t="s">
        <v>62</v>
      </c>
      <c r="D40" s="2"/>
      <c r="E40" s="1"/>
      <c r="F40" s="1"/>
      <c r="G40" s="1"/>
    </row>
    <row r="41">
      <c r="A41" s="14" t="s">
        <v>63</v>
      </c>
      <c r="B41" s="15" t="s">
        <v>135</v>
      </c>
      <c r="C41" s="14" t="s">
        <v>65</v>
      </c>
      <c r="D41" s="22" t="s">
        <v>136</v>
      </c>
      <c r="E41" s="1"/>
      <c r="F41" s="1"/>
      <c r="G41" s="1"/>
    </row>
    <row r="42">
      <c r="A42" s="14" t="s">
        <v>67</v>
      </c>
      <c r="B42" s="22" t="s">
        <v>137</v>
      </c>
      <c r="C42" s="23" t="s">
        <v>69</v>
      </c>
      <c r="D42" s="22" t="s">
        <v>66</v>
      </c>
      <c r="E42" s="1"/>
      <c r="F42" s="1"/>
      <c r="G42" s="1"/>
    </row>
    <row r="43">
      <c r="A43" s="23" t="s">
        <v>70</v>
      </c>
      <c r="B43" s="22"/>
      <c r="C43" s="1"/>
      <c r="D43" s="2"/>
      <c r="E43" s="1"/>
      <c r="F43" s="1"/>
      <c r="G43" s="1"/>
    </row>
    <row r="44">
      <c r="A44" s="8"/>
      <c r="B44" s="22"/>
      <c r="C44" s="13" t="s">
        <v>72</v>
      </c>
      <c r="D44" s="2"/>
      <c r="E44" s="1"/>
      <c r="F44" s="1"/>
      <c r="G44" s="1"/>
    </row>
    <row r="45">
      <c r="A45" s="13" t="s">
        <v>73</v>
      </c>
      <c r="B45" s="22"/>
      <c r="C45" s="14" t="s">
        <v>74</v>
      </c>
      <c r="D45" s="22" t="s">
        <v>66</v>
      </c>
      <c r="E45" s="1"/>
      <c r="F45" s="1"/>
      <c r="G45" s="1"/>
    </row>
    <row r="46">
      <c r="A46" s="14" t="s">
        <v>75</v>
      </c>
      <c r="B46" s="22" t="s">
        <v>138</v>
      </c>
      <c r="C46" s="14" t="s">
        <v>77</v>
      </c>
      <c r="D46" s="22" t="s">
        <v>78</v>
      </c>
      <c r="E46" s="1"/>
      <c r="F46" s="1"/>
      <c r="G46" s="1"/>
    </row>
    <row r="47">
      <c r="A47" s="31" t="s">
        <v>79</v>
      </c>
      <c r="B47" s="22" t="s">
        <v>139</v>
      </c>
      <c r="C47" s="14" t="s">
        <v>80</v>
      </c>
      <c r="D47" s="22" t="s">
        <v>66</v>
      </c>
      <c r="E47" s="1"/>
      <c r="F47" s="1"/>
      <c r="G47" s="1"/>
    </row>
    <row r="48">
      <c r="A48" s="8"/>
      <c r="B48" s="2"/>
      <c r="C48" s="1"/>
      <c r="D48" s="2"/>
      <c r="E48" s="1"/>
      <c r="F48" s="1"/>
      <c r="G48" s="1"/>
    </row>
    <row r="49">
      <c r="A49" s="8"/>
      <c r="B49" s="2"/>
      <c r="C49" s="12" t="s">
        <v>82</v>
      </c>
      <c r="D49" s="2"/>
      <c r="E49" s="1"/>
      <c r="F49" s="1"/>
      <c r="G49" s="1"/>
    </row>
    <row r="50">
      <c r="A50" s="13" t="s">
        <v>83</v>
      </c>
      <c r="B50" s="2"/>
      <c r="C50" s="23" t="s">
        <v>84</v>
      </c>
      <c r="D50" s="22" t="s">
        <v>140</v>
      </c>
      <c r="E50" s="1"/>
      <c r="F50" s="1"/>
      <c r="G50" s="1"/>
    </row>
    <row r="51">
      <c r="A51" s="31" t="s">
        <v>86</v>
      </c>
      <c r="B51" s="22" t="s">
        <v>141</v>
      </c>
      <c r="C51" s="1"/>
      <c r="D51" s="2"/>
      <c r="E51" s="1"/>
      <c r="F51" s="1"/>
      <c r="G51" s="1"/>
    </row>
    <row r="52">
      <c r="A52" s="31" t="s">
        <v>118</v>
      </c>
      <c r="B52" s="22" t="s">
        <v>66</v>
      </c>
      <c r="C52" s="12" t="s">
        <v>90</v>
      </c>
      <c r="D52" s="22" t="s">
        <v>142</v>
      </c>
      <c r="E52" s="1"/>
      <c r="F52" s="1"/>
      <c r="G52" s="1"/>
    </row>
    <row r="53">
      <c r="A53" s="23" t="s">
        <v>91</v>
      </c>
      <c r="B53" s="22" t="s">
        <v>66</v>
      </c>
      <c r="C53" s="23" t="s">
        <v>93</v>
      </c>
      <c r="D53" s="9"/>
      <c r="E53" s="1"/>
      <c r="F53" s="1"/>
      <c r="G53" s="1"/>
    </row>
    <row r="54">
      <c r="A54" s="8"/>
      <c r="B54" s="15"/>
      <c r="C54" s="1"/>
      <c r="D54" s="2"/>
      <c r="E54" s="1"/>
      <c r="F54" s="1"/>
      <c r="G54" s="1"/>
    </row>
    <row r="55">
      <c r="A55" s="8"/>
      <c r="B55" s="22"/>
      <c r="C55" s="1"/>
      <c r="D55" s="2"/>
      <c r="E55" s="1"/>
      <c r="F55" s="1"/>
      <c r="G55" s="1"/>
    </row>
    <row r="56">
      <c r="A56" s="8"/>
      <c r="B56" s="22"/>
      <c r="C56" s="12" t="s">
        <v>94</v>
      </c>
      <c r="D56" s="2"/>
      <c r="E56" s="1"/>
      <c r="F56" s="1"/>
      <c r="G56" s="1"/>
    </row>
    <row r="57">
      <c r="A57" s="1"/>
      <c r="B57" s="22"/>
      <c r="C57" s="1"/>
      <c r="D57" s="22" t="s">
        <v>143</v>
      </c>
      <c r="E57" s="1"/>
      <c r="F57" s="1"/>
      <c r="G57" s="1"/>
    </row>
    <row r="58">
      <c r="A58" s="8"/>
      <c r="B58" s="2"/>
      <c r="C58" s="1"/>
      <c r="D58" s="22" t="s">
        <v>144</v>
      </c>
      <c r="E58" s="1"/>
      <c r="F58" s="1"/>
      <c r="G58" s="1"/>
    </row>
    <row r="59">
      <c r="A59" s="8"/>
      <c r="B59" s="2"/>
      <c r="C59" s="1"/>
      <c r="D59" s="22"/>
      <c r="E59" s="1"/>
      <c r="F59" s="1"/>
      <c r="G59" s="1"/>
    </row>
    <row r="60">
      <c r="A60" s="1"/>
      <c r="B60" s="2"/>
      <c r="C60" s="1"/>
      <c r="D60" s="22"/>
      <c r="E60" s="1"/>
      <c r="F60" s="1"/>
      <c r="G60" s="1"/>
    </row>
    <row r="61">
      <c r="A61" s="1"/>
      <c r="B61" s="2"/>
      <c r="C61" s="1"/>
      <c r="D61" s="22"/>
      <c r="E61" s="1"/>
      <c r="F61" s="1"/>
      <c r="G61" s="1"/>
    </row>
    <row r="62">
      <c r="A62" s="1"/>
      <c r="B62" s="2"/>
      <c r="C62" s="1"/>
      <c r="D62" s="22"/>
      <c r="E62" s="1"/>
      <c r="F62" s="1"/>
      <c r="G62" s="1"/>
    </row>
    <row r="63">
      <c r="A63" s="1"/>
      <c r="B63" s="2"/>
      <c r="C63" s="1"/>
      <c r="D63" s="22"/>
      <c r="E63" s="1"/>
      <c r="F63" s="1"/>
      <c r="G63" s="1"/>
    </row>
    <row r="64">
      <c r="A64" s="1"/>
      <c r="B64" s="2"/>
      <c r="C64" s="1"/>
      <c r="D64" s="22"/>
      <c r="E64" s="1"/>
      <c r="F64" s="1"/>
      <c r="G64" s="1"/>
    </row>
    <row r="65">
      <c r="A65" s="1"/>
      <c r="B65" s="2"/>
      <c r="C65" s="1"/>
      <c r="D65" s="22"/>
      <c r="E65" s="1"/>
      <c r="F65" s="1"/>
      <c r="G65" s="1"/>
    </row>
    <row r="66">
      <c r="A66" s="1"/>
      <c r="B66" s="2"/>
      <c r="C66" s="1"/>
      <c r="D66" s="22"/>
      <c r="E66" s="1"/>
      <c r="F66" s="1"/>
      <c r="G66" s="1"/>
    </row>
  </sheetData>
  <mergeCells count="2">
    <mergeCell ref="B12:D12"/>
    <mergeCell ref="A14:D14"/>
  </mergeCells>
  <dataValidations>
    <dataValidation type="list" allowBlank="1" showErrorMessage="1" sqref="B44:B46">
      <formula1>"Tenant,Landlord"</formula1>
    </dataValidation>
    <dataValidation type="list" allowBlank="1" showErrorMessage="1" sqref="D37">
      <formula1>"Yes,No,Managed by Owner"</formula1>
    </dataValidation>
  </dataValidations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51.25"/>
    <col customWidth="1" min="3" max="3" width="30.0"/>
  </cols>
  <sheetData>
    <row r="1">
      <c r="A1" s="36" t="s">
        <v>145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>
      <c r="A3" s="38" t="s">
        <v>146</v>
      </c>
      <c r="B3" s="39">
        <v>5194.37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</row>
    <row r="4">
      <c r="A4" s="38" t="s">
        <v>147</v>
      </c>
      <c r="B4" s="40">
        <v>10887.0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</row>
    <row r="5">
      <c r="A5" s="38" t="s">
        <v>148</v>
      </c>
      <c r="B5" s="39">
        <v>2892.84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>
      <c r="A6" s="38" t="s">
        <v>149</v>
      </c>
      <c r="B6" s="40">
        <f>4904.43+3000</f>
        <v>7904.43</v>
      </c>
      <c r="C6" s="37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>
      <c r="A7" s="38" t="s">
        <v>150</v>
      </c>
      <c r="B7" s="39">
        <v>5735.35</v>
      </c>
      <c r="C7" s="37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>
      <c r="A8" s="38" t="s">
        <v>151</v>
      </c>
      <c r="B8" s="39">
        <v>4993.7</v>
      </c>
      <c r="C8" s="42" t="s">
        <v>152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>
      <c r="A9" s="43" t="s">
        <v>153</v>
      </c>
      <c r="B9" s="39">
        <f>1600+200+1500+650+650+882+1180+3000+10568</f>
        <v>20230</v>
      </c>
      <c r="C9" s="37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>
      <c r="A10" s="44" t="s">
        <v>154</v>
      </c>
      <c r="B10" s="39">
        <v>9000.0</v>
      </c>
      <c r="C10" s="44" t="s">
        <v>155</v>
      </c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>
      <c r="A11" s="44" t="s">
        <v>156</v>
      </c>
      <c r="B11" s="39">
        <v>11592.5</v>
      </c>
      <c r="C11" s="42" t="s">
        <v>157</v>
      </c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>
      <c r="A12" s="44" t="s">
        <v>158</v>
      </c>
      <c r="B12" s="39">
        <v>1548.34</v>
      </c>
      <c r="C12" s="37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>
      <c r="A13" s="44" t="s">
        <v>159</v>
      </c>
      <c r="B13" s="39">
        <f>870+1750</f>
        <v>2620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>
      <c r="A14" s="44" t="s">
        <v>160</v>
      </c>
      <c r="B14" s="39">
        <f>27019+650</f>
        <v>27669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</row>
    <row r="15">
      <c r="A15" s="44" t="s">
        <v>161</v>
      </c>
      <c r="B15" s="39">
        <v>18259.03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>
      <c r="A16" s="44" t="s">
        <v>162</v>
      </c>
      <c r="B16" s="39">
        <v>8715.63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</row>
    <row r="17">
      <c r="A17" s="44" t="s">
        <v>163</v>
      </c>
      <c r="B17" s="39">
        <v>23440.0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</row>
    <row r="18">
      <c r="A18" s="44" t="s">
        <v>164</v>
      </c>
      <c r="B18" s="39">
        <v>2200.0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>
      <c r="A19" s="44" t="s">
        <v>165</v>
      </c>
      <c r="B19" s="39">
        <v>950.0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</row>
    <row r="20">
      <c r="A20" s="44" t="s">
        <v>166</v>
      </c>
      <c r="B20" s="39">
        <v>11770.0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</row>
    <row r="21">
      <c r="A21" s="44" t="s">
        <v>167</v>
      </c>
      <c r="B21" s="39">
        <f>2850+4250</f>
        <v>7100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</row>
    <row r="22">
      <c r="A22" s="44" t="s">
        <v>168</v>
      </c>
      <c r="B22" s="39">
        <f>21850.65+2934.35</f>
        <v>24785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>
      <c r="A23" s="45" t="s">
        <v>169</v>
      </c>
      <c r="B23" s="46">
        <f>SUM(B3:B22)</f>
        <v>207487.19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>
      <c r="A24" s="45" t="s">
        <v>170</v>
      </c>
      <c r="B24" s="41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</row>
    <row r="25">
      <c r="A25" s="47" t="s">
        <v>171</v>
      </c>
      <c r="B25" s="41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</row>
    <row r="26">
      <c r="A26" s="47" t="s">
        <v>172</v>
      </c>
      <c r="B26" s="41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</row>
    <row r="27">
      <c r="A27" s="47" t="s">
        <v>173</v>
      </c>
      <c r="B27" s="41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</row>
    <row r="28">
      <c r="A28" s="47" t="s">
        <v>172</v>
      </c>
      <c r="B28" s="41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</row>
    <row r="29">
      <c r="A29" s="47" t="s">
        <v>174</v>
      </c>
      <c r="B29" s="41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</row>
    <row r="30">
      <c r="A30" s="48" t="s">
        <v>175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</row>
    <row r="31">
      <c r="A31" s="44" t="s">
        <v>176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>
      <c r="A32" s="44" t="s">
        <v>177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</row>
    <row r="33">
      <c r="A33" s="44" t="s">
        <v>178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</row>
    <row r="34">
      <c r="A34" s="44" t="s">
        <v>179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>
      <c r="A35" s="44" t="s">
        <v>180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</row>
    <row r="36">
      <c r="A36" s="44" t="s">
        <v>181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</row>
    <row r="37">
      <c r="A37" s="49" t="s">
        <v>182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</row>
    <row r="38">
      <c r="A38" s="42" t="s">
        <v>165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</row>
    <row r="39">
      <c r="A39" s="42" t="s">
        <v>183</v>
      </c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>
      <c r="A40" s="44" t="s">
        <v>184</v>
      </c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</row>
    <row r="41">
      <c r="A41" s="44" t="s">
        <v>185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</row>
    <row r="42">
      <c r="A42" s="44" t="s">
        <v>186</v>
      </c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</row>
    <row r="43">
      <c r="A43" s="44" t="s">
        <v>187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</row>
    <row r="44">
      <c r="A44" s="44" t="s">
        <v>188</v>
      </c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</row>
    <row r="45">
      <c r="A45" s="44" t="s">
        <v>189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</row>
    <row r="46">
      <c r="A46" s="44" t="s">
        <v>190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</row>
    <row r="47">
      <c r="A47" s="44" t="s">
        <v>191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>
      <c r="A48" s="44" t="s">
        <v>192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</row>
    <row r="49">
      <c r="A49" s="44" t="s">
        <v>193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</row>
    <row r="50">
      <c r="A50" s="44" t="s">
        <v>194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</row>
    <row r="5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</row>
    <row r="5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</row>
    <row r="5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</row>
    <row r="54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</row>
    <row r="5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</row>
    <row r="56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</row>
    <row r="57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</row>
    <row r="58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</row>
    <row r="59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</row>
    <row r="60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</row>
    <row r="6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</row>
    <row r="6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</row>
    <row r="6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</row>
    <row r="64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</row>
    <row r="6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</row>
    <row r="66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</row>
    <row r="67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</row>
    <row r="6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</row>
    <row r="69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</row>
    <row r="70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</row>
    <row r="7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</row>
    <row r="7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</row>
    <row r="7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</row>
    <row r="7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</row>
    <row r="7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</row>
    <row r="76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</row>
    <row r="77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</row>
    <row r="7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</row>
    <row r="79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</row>
    <row r="80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</row>
    <row r="8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</row>
    <row r="8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</row>
    <row r="8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</row>
    <row r="8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</row>
    <row r="8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</row>
    <row r="86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</row>
    <row r="87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</row>
    <row r="8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</row>
    <row r="89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</row>
    <row r="90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</row>
    <row r="9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</row>
    <row r="9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</row>
    <row r="9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</row>
    <row r="9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</row>
    <row r="9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</row>
    <row r="96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</row>
    <row r="97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</row>
    <row r="98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</row>
    <row r="99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</row>
    <row r="100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</row>
    <row r="917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</row>
    <row r="918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</row>
    <row r="919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</row>
    <row r="920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</row>
    <row r="92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</row>
    <row r="922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</row>
    <row r="923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</row>
    <row r="924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</row>
    <row r="925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</row>
    <row r="926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</row>
    <row r="927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</row>
    <row r="928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</row>
    <row r="929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</row>
    <row r="930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</row>
    <row r="93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</row>
    <row r="932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</row>
    <row r="933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</row>
    <row r="934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</row>
    <row r="935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</row>
    <row r="936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</row>
    <row r="937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</row>
    <row r="938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</row>
    <row r="939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</row>
    <row r="940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</row>
    <row r="94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</row>
    <row r="942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</row>
    <row r="943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</row>
    <row r="944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</row>
    <row r="945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</row>
    <row r="946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</row>
    <row r="947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</row>
    <row r="948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</row>
    <row r="949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</row>
    <row r="950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</row>
    <row r="95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</row>
    <row r="952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</row>
    <row r="953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</row>
    <row r="954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</row>
    <row r="955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</row>
    <row r="956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</row>
    <row r="957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</row>
    <row r="958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</row>
    <row r="959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</row>
    <row r="960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</row>
    <row r="96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</row>
    <row r="962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</row>
    <row r="963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</row>
    <row r="964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</row>
    <row r="965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</row>
    <row r="966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</row>
    <row r="967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</row>
    <row r="968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</row>
    <row r="969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</row>
    <row r="970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</row>
    <row r="97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</row>
    <row r="972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</row>
    <row r="973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</row>
    <row r="974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</row>
    <row r="975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</row>
    <row r="976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</row>
    <row r="977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</row>
    <row r="978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</row>
    <row r="979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</row>
    <row r="980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</row>
    <row r="98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</row>
    <row r="982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</row>
    <row r="983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</row>
    <row r="984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</row>
    <row r="985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</row>
    <row r="986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</row>
    <row r="987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</row>
    <row r="988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</row>
    <row r="989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</row>
    <row r="990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</row>
    <row r="99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</row>
    <row r="992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</row>
    <row r="993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</row>
    <row r="994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</row>
    <row r="995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</row>
    <row r="996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</row>
    <row r="997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</row>
    <row r="998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</row>
    <row r="999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</row>
    <row r="1000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38"/>
    <col customWidth="1" min="2" max="2" width="15.88"/>
    <col customWidth="1" min="3" max="3" width="30.5"/>
  </cols>
  <sheetData>
    <row r="1">
      <c r="A1" s="50">
        <v>2023.0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>
      <c r="A2" s="51" t="s">
        <v>195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>
      <c r="A4" s="52" t="s">
        <v>196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>
      <c r="A5" s="51" t="s">
        <v>197</v>
      </c>
      <c r="B5" s="39">
        <v>300091.96</v>
      </c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>
      <c r="A6" s="51" t="s">
        <v>198</v>
      </c>
      <c r="B6" s="39">
        <v>9135.0</v>
      </c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>
      <c r="A7" s="51" t="s">
        <v>199</v>
      </c>
      <c r="B7" s="39">
        <v>600.0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>
      <c r="A8" s="51" t="s">
        <v>200</v>
      </c>
      <c r="B8" s="39">
        <v>1760.0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>
      <c r="A9" s="51" t="s">
        <v>201</v>
      </c>
      <c r="B9" s="39">
        <v>2750.0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>
      <c r="A10" s="52" t="s">
        <v>202</v>
      </c>
      <c r="B10" s="53">
        <f>SUM(B5:B9)</f>
        <v>314336.96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>
      <c r="A12" s="52" t="s">
        <v>203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>
      <c r="A13" s="51" t="s">
        <v>204</v>
      </c>
      <c r="B13" s="39">
        <f>1258.48+12</f>
        <v>1270.48</v>
      </c>
      <c r="C13" s="51" t="s">
        <v>205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>
      <c r="A14" s="51" t="s">
        <v>206</v>
      </c>
      <c r="B14" s="39">
        <f>20323.01-1750</f>
        <v>18573.01</v>
      </c>
      <c r="C14" s="51" t="s">
        <v>207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>
      <c r="A15" s="51" t="s">
        <v>208</v>
      </c>
      <c r="B15" s="39">
        <v>1232.0</v>
      </c>
      <c r="C15" s="51" t="s">
        <v>206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>
      <c r="A16" s="51" t="s">
        <v>209</v>
      </c>
      <c r="B16" s="39">
        <v>1800.0</v>
      </c>
      <c r="C16" s="51" t="s">
        <v>209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>
      <c r="A17" s="51" t="s">
        <v>210</v>
      </c>
      <c r="B17" s="39">
        <v>6885.0</v>
      </c>
      <c r="C17" s="51" t="s">
        <v>210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>
      <c r="A18" s="51" t="s">
        <v>211</v>
      </c>
      <c r="B18" s="39">
        <v>5318.65</v>
      </c>
      <c r="C18" s="51" t="s">
        <v>211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>
      <c r="A19" s="51" t="s">
        <v>212</v>
      </c>
      <c r="B19" s="39">
        <v>5223.38</v>
      </c>
      <c r="C19" s="51" t="s">
        <v>212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>
      <c r="A20" s="51" t="s">
        <v>213</v>
      </c>
      <c r="B20" s="39">
        <v>2171.61</v>
      </c>
      <c r="C20" s="51" t="s">
        <v>213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>
      <c r="A21" s="51" t="s">
        <v>214</v>
      </c>
      <c r="B21" s="39">
        <v>12740.46</v>
      </c>
      <c r="C21" s="51" t="s">
        <v>214</v>
      </c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>
      <c r="A22" s="51" t="s">
        <v>215</v>
      </c>
      <c r="B22" s="39">
        <v>14353.26</v>
      </c>
      <c r="C22" s="51" t="s">
        <v>215</v>
      </c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>
      <c r="A23" s="51" t="s">
        <v>216</v>
      </c>
      <c r="B23" s="39">
        <f>SUM(B13:B22)</f>
        <v>69567.85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>
      <c r="A25" s="52" t="s">
        <v>217</v>
      </c>
      <c r="B25" s="53">
        <f>B10-B23</f>
        <v>244769.11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13"/>
    <col customWidth="1" min="2" max="2" width="16.38"/>
  </cols>
  <sheetData>
    <row r="1">
      <c r="A1" s="50">
        <v>2024.0</v>
      </c>
      <c r="B1" s="41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>
      <c r="A2" s="41"/>
      <c r="B2" s="41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>
      <c r="A3" s="52" t="s">
        <v>196</v>
      </c>
      <c r="B3" s="41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</row>
    <row r="4">
      <c r="A4" s="51" t="s">
        <v>197</v>
      </c>
      <c r="B4" s="39">
        <f>263430.95+23769.04</f>
        <v>287199.99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</row>
    <row r="5">
      <c r="A5" s="51" t="s">
        <v>200</v>
      </c>
      <c r="B5" s="39">
        <f>2025+200</f>
        <v>2225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>
      <c r="A6" s="51" t="s">
        <v>218</v>
      </c>
      <c r="B6" s="39">
        <v>45.0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>
      <c r="A7" s="51" t="s">
        <v>198</v>
      </c>
      <c r="B7" s="39">
        <v>10395.0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>
      <c r="A8" s="51" t="s">
        <v>201</v>
      </c>
      <c r="B8" s="39">
        <f>3590+400</f>
        <v>3990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>
      <c r="A9" s="52" t="s">
        <v>202</v>
      </c>
      <c r="B9" s="53">
        <f>SUM(B4:B8)</f>
        <v>303854.99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</row>
    <row r="10">
      <c r="A10" s="41"/>
      <c r="B10" s="41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>
      <c r="A11" s="52" t="s">
        <v>203</v>
      </c>
      <c r="B11" s="41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</row>
    <row r="12">
      <c r="A12" s="51" t="s">
        <v>205</v>
      </c>
      <c r="B12" s="39">
        <f>1618.96+16.69+126.75</f>
        <v>1762.4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</row>
    <row r="13">
      <c r="A13" s="51" t="s">
        <v>207</v>
      </c>
      <c r="B13" s="39">
        <f>3880+300+1725+400+200+1775+720+100+300</f>
        <v>9400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>
      <c r="A14" s="51" t="s">
        <v>206</v>
      </c>
      <c r="B14" s="39">
        <f>10016.06+825+1277.28</f>
        <v>12118.34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</row>
    <row r="15">
      <c r="A15" s="51" t="s">
        <v>209</v>
      </c>
      <c r="B15" s="39">
        <f>1395+810</f>
        <v>2205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>
      <c r="A16" s="51" t="s">
        <v>210</v>
      </c>
      <c r="B16" s="39">
        <f>9545+750</f>
        <v>10295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</row>
    <row r="17">
      <c r="A17" s="51" t="s">
        <v>211</v>
      </c>
      <c r="B17" s="39">
        <f>5653.99+2640.68+421</f>
        <v>8715.67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</row>
    <row r="18">
      <c r="A18" s="51" t="s">
        <v>212</v>
      </c>
      <c r="B18" s="39">
        <v>9089.4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>
      <c r="A19" s="51" t="s">
        <v>213</v>
      </c>
      <c r="B19" s="39">
        <v>1809.52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</row>
    <row r="20">
      <c r="A20" s="51" t="s">
        <v>214</v>
      </c>
      <c r="B20" s="39">
        <f>12153.33+819.38</f>
        <v>12972.71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</row>
    <row r="21">
      <c r="A21" s="51" t="s">
        <v>215</v>
      </c>
      <c r="B21" s="39">
        <f>11521.05+841.05</f>
        <v>12362.1</v>
      </c>
      <c r="C21" s="37"/>
      <c r="D21" s="37"/>
      <c r="E21" s="54">
        <f>D21*11</f>
        <v>0</v>
      </c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</row>
    <row r="22">
      <c r="A22" s="52" t="s">
        <v>216</v>
      </c>
      <c r="B22" s="53">
        <f>SUM(B12:B21)</f>
        <v>80730.14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>
      <c r="A23" s="41"/>
      <c r="B23" s="41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>
      <c r="A24" s="52" t="s">
        <v>217</v>
      </c>
      <c r="B24" s="53">
        <f>B9-B22</f>
        <v>223124.85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</row>
    <row r="25">
      <c r="A25" s="41"/>
      <c r="B25" s="41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</row>
    <row r="26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</row>
    <row r="27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</row>
    <row r="28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</row>
    <row r="29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</row>
    <row r="30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</row>
    <row r="3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</row>
    <row r="33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</row>
    <row r="34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</row>
    <row r="36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</row>
    <row r="37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</row>
    <row r="38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</row>
    <row r="39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</row>
    <row r="4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</row>
    <row r="4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</row>
    <row r="4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</row>
    <row r="44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</row>
    <row r="4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</row>
    <row r="46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</row>
    <row r="47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</row>
    <row r="49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</row>
    <row r="50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</row>
    <row r="5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</row>
    <row r="5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</row>
    <row r="5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</row>
    <row r="54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</row>
    <row r="5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</row>
    <row r="56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</row>
    <row r="57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</row>
    <row r="58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</row>
    <row r="59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</row>
    <row r="60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</row>
    <row r="6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</row>
    <row r="6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</row>
    <row r="6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</row>
    <row r="64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</row>
    <row r="6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</row>
    <row r="66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</row>
    <row r="67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</row>
    <row r="6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</row>
    <row r="69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</row>
    <row r="70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</row>
    <row r="7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</row>
    <row r="7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</row>
    <row r="7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</row>
    <row r="7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</row>
    <row r="7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</row>
    <row r="76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</row>
    <row r="77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</row>
    <row r="7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</row>
    <row r="79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</row>
    <row r="80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</row>
    <row r="8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</row>
    <row r="8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</row>
    <row r="8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</row>
    <row r="8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</row>
    <row r="8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</row>
    <row r="86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</row>
    <row r="87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</row>
    <row r="8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</row>
    <row r="89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</row>
    <row r="90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</row>
    <row r="9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</row>
    <row r="9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</row>
    <row r="9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</row>
    <row r="9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</row>
    <row r="9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</row>
    <row r="96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</row>
    <row r="97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</row>
    <row r="98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</row>
    <row r="99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</row>
    <row r="100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</row>
    <row r="917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</row>
    <row r="918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</row>
    <row r="919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</row>
    <row r="920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</row>
    <row r="92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</row>
    <row r="922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</row>
    <row r="923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</row>
    <row r="924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</row>
    <row r="925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</row>
    <row r="926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</row>
    <row r="927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</row>
    <row r="928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</row>
    <row r="929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</row>
    <row r="930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</row>
    <row r="93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</row>
    <row r="932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</row>
    <row r="933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</row>
    <row r="934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</row>
    <row r="935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</row>
    <row r="936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</row>
    <row r="937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</row>
    <row r="938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</row>
    <row r="939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</row>
    <row r="940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</row>
    <row r="94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</row>
    <row r="942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</row>
    <row r="943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</row>
    <row r="944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</row>
    <row r="945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</row>
    <row r="946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</row>
    <row r="947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</row>
    <row r="948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</row>
    <row r="949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</row>
    <row r="950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</row>
    <row r="95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</row>
    <row r="952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</row>
    <row r="953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</row>
    <row r="954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</row>
    <row r="955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</row>
    <row r="956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</row>
    <row r="957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</row>
    <row r="958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</row>
    <row r="959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</row>
    <row r="960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</row>
    <row r="96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</row>
    <row r="962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</row>
    <row r="963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</row>
    <row r="964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</row>
    <row r="965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</row>
    <row r="966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</row>
    <row r="967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</row>
    <row r="968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</row>
    <row r="969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</row>
    <row r="970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</row>
    <row r="97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</row>
    <row r="972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</row>
    <row r="973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</row>
    <row r="974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</row>
    <row r="975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</row>
    <row r="976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</row>
    <row r="977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</row>
    <row r="978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</row>
    <row r="979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</row>
    <row r="980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</row>
    <row r="98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</row>
    <row r="982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</row>
    <row r="983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</row>
    <row r="984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</row>
    <row r="985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</row>
    <row r="986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</row>
    <row r="987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</row>
    <row r="988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</row>
    <row r="989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</row>
    <row r="990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</row>
    <row r="99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</row>
    <row r="992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</row>
    <row r="993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</row>
    <row r="994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</row>
    <row r="995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</row>
    <row r="996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</row>
    <row r="997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</row>
    <row r="998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</row>
    <row r="999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</row>
    <row r="1000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75"/>
    <col customWidth="1" min="2" max="2" width="16.0"/>
  </cols>
  <sheetData>
    <row r="1">
      <c r="A1" s="50" t="s">
        <v>219</v>
      </c>
      <c r="B1" s="41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>
      <c r="A2" s="41"/>
      <c r="B2" s="41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</row>
    <row r="3">
      <c r="A3" s="52" t="s">
        <v>196</v>
      </c>
      <c r="B3" s="41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>
      <c r="A4" s="51" t="s">
        <v>197</v>
      </c>
      <c r="B4" s="39">
        <v>101995.66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</row>
    <row r="5">
      <c r="A5" s="51" t="s">
        <v>200</v>
      </c>
      <c r="B5" s="39">
        <v>640.0</v>
      </c>
      <c r="C5" s="37" t="s">
        <v>220</v>
      </c>
      <c r="D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>
      <c r="A6" s="51" t="s">
        <v>218</v>
      </c>
      <c r="B6" s="39">
        <v>63.75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</row>
    <row r="7">
      <c r="A7" s="51" t="s">
        <v>198</v>
      </c>
      <c r="B7" s="39">
        <v>2075.0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</row>
    <row r="8">
      <c r="A8" s="51" t="s">
        <v>201</v>
      </c>
      <c r="B8" s="39">
        <v>1700.0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</row>
    <row r="9">
      <c r="A9" s="52" t="s">
        <v>202</v>
      </c>
      <c r="B9" s="53">
        <f>SUM(B4:B8)</f>
        <v>106474.41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</row>
    <row r="10">
      <c r="A10" s="41"/>
      <c r="B10" s="41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</row>
    <row r="11">
      <c r="A11" s="52" t="s">
        <v>203</v>
      </c>
      <c r="B11" s="41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</row>
    <row r="12">
      <c r="A12" s="51" t="s">
        <v>205</v>
      </c>
      <c r="B12" s="39">
        <f>547.27/119.15</f>
        <v>4.593117919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</row>
    <row r="13">
      <c r="A13" s="51" t="s">
        <v>207</v>
      </c>
      <c r="B13" s="55">
        <f>150+200+600+200+720</f>
        <v>1870</v>
      </c>
      <c r="C13" s="37"/>
      <c r="D13" s="37"/>
      <c r="E13" s="37"/>
      <c r="F13" s="56">
        <f>B13+B14+B17</f>
        <v>2469</v>
      </c>
      <c r="G13" s="37">
        <f>F13/4</f>
        <v>617.25</v>
      </c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</row>
    <row r="14">
      <c r="A14" s="51" t="s">
        <v>206</v>
      </c>
      <c r="B14" s="55">
        <f>87+400</f>
        <v>487</v>
      </c>
      <c r="C14" s="37"/>
      <c r="D14" s="37"/>
      <c r="E14" s="37"/>
      <c r="F14" s="37"/>
      <c r="G14" s="37">
        <f>G13*12</f>
        <v>7407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</row>
    <row r="15">
      <c r="A15" s="51" t="s">
        <v>209</v>
      </c>
      <c r="B15" s="57">
        <v>810.0</v>
      </c>
      <c r="C15" s="37"/>
      <c r="D15" s="37"/>
      <c r="E15" s="37"/>
      <c r="F15" s="58">
        <f>B15+B16</f>
        <v>2885</v>
      </c>
      <c r="G15" s="37">
        <f>F15/4</f>
        <v>721.25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</row>
    <row r="16">
      <c r="A16" s="51" t="s">
        <v>210</v>
      </c>
      <c r="B16" s="57">
        <v>2075.0</v>
      </c>
      <c r="C16" s="37"/>
      <c r="D16" s="37"/>
      <c r="E16" s="37"/>
      <c r="F16" s="37"/>
      <c r="G16" s="37">
        <f>G15*12</f>
        <v>8655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</row>
    <row r="17">
      <c r="A17" s="51" t="s">
        <v>211</v>
      </c>
      <c r="B17" s="55">
        <v>112.0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</row>
    <row r="18">
      <c r="A18" s="51" t="s">
        <v>221</v>
      </c>
      <c r="B18" s="39">
        <v>1000.0</v>
      </c>
      <c r="C18" s="37"/>
      <c r="D18" s="37"/>
      <c r="E18" s="37"/>
      <c r="F18" s="41">
        <f>B18+B12</f>
        <v>1004.593118</v>
      </c>
      <c r="G18" s="37">
        <f>F18/4</f>
        <v>251.1482795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</row>
    <row r="19">
      <c r="A19" s="51" t="s">
        <v>212</v>
      </c>
      <c r="B19" s="39">
        <v>0.0</v>
      </c>
      <c r="C19" s="37"/>
      <c r="D19" s="37"/>
      <c r="E19" s="37"/>
      <c r="F19" s="37"/>
      <c r="G19" s="37">
        <f>G18*12</f>
        <v>3013.779354</v>
      </c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</row>
    <row r="20">
      <c r="A20" s="51" t="s">
        <v>213</v>
      </c>
      <c r="B20" s="39">
        <v>0.0</v>
      </c>
      <c r="C20" s="37" t="s">
        <v>222</v>
      </c>
      <c r="D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</row>
    <row r="21">
      <c r="A21" s="51" t="s">
        <v>214</v>
      </c>
      <c r="B21" s="39">
        <v>6971.86</v>
      </c>
      <c r="C21" s="37"/>
      <c r="D21" s="37"/>
      <c r="E21" s="37"/>
      <c r="F21" s="37">
        <f t="shared" ref="F21:F22" si="1">B21/4</f>
        <v>1742.965</v>
      </c>
      <c r="G21" s="37">
        <f t="shared" ref="G21:G22" si="2">F21*12</f>
        <v>20915.58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</row>
    <row r="22">
      <c r="A22" s="51" t="s">
        <v>215</v>
      </c>
      <c r="B22" s="39">
        <v>2571.91</v>
      </c>
      <c r="C22" s="37"/>
      <c r="D22" s="37"/>
      <c r="E22" s="37"/>
      <c r="F22" s="37">
        <f t="shared" si="1"/>
        <v>642.9775</v>
      </c>
      <c r="G22" s="37">
        <f t="shared" si="2"/>
        <v>7715.73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</row>
    <row r="23">
      <c r="A23" s="52" t="s">
        <v>216</v>
      </c>
      <c r="B23" s="53">
        <f>SUM(B12:B22)</f>
        <v>15902.36312</v>
      </c>
      <c r="C23" s="37"/>
      <c r="D23" s="37"/>
      <c r="E23" s="37">
        <f>B23/4</f>
        <v>3975.590779</v>
      </c>
      <c r="F23" s="37">
        <f>E23*12</f>
        <v>47707.08935</v>
      </c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</row>
    <row r="24">
      <c r="A24" s="41"/>
      <c r="B24" s="41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</row>
    <row r="25">
      <c r="A25" s="52" t="s">
        <v>217</v>
      </c>
      <c r="B25" s="53">
        <f>B9-B23</f>
        <v>90572.04688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</row>
    <row r="26">
      <c r="A26" s="41"/>
      <c r="B26" s="41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</row>
    <row r="27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</row>
    <row r="28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</row>
    <row r="29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</row>
    <row r="30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</row>
    <row r="3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</row>
    <row r="3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</row>
    <row r="33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</row>
    <row r="34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</row>
    <row r="35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</row>
    <row r="36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</row>
    <row r="37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</row>
    <row r="38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</row>
    <row r="39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</row>
    <row r="40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</row>
    <row r="4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</row>
    <row r="4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</row>
    <row r="4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</row>
    <row r="44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</row>
    <row r="4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</row>
    <row r="46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</row>
    <row r="47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</row>
    <row r="48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</row>
    <row r="49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</row>
    <row r="50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</row>
    <row r="5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</row>
    <row r="5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</row>
    <row r="5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</row>
    <row r="54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</row>
    <row r="5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</row>
    <row r="56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</row>
    <row r="57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</row>
    <row r="58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</row>
    <row r="59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</row>
    <row r="60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</row>
    <row r="6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</row>
    <row r="6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</row>
    <row r="6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</row>
    <row r="64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</row>
    <row r="6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</row>
    <row r="66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</row>
    <row r="67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</row>
    <row r="6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</row>
    <row r="69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</row>
    <row r="70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</row>
    <row r="7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</row>
    <row r="7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</row>
    <row r="7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</row>
    <row r="7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</row>
    <row r="7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</row>
    <row r="76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</row>
    <row r="77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</row>
    <row r="7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</row>
    <row r="79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</row>
    <row r="80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</row>
    <row r="8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</row>
    <row r="8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</row>
    <row r="8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</row>
    <row r="8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</row>
    <row r="8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</row>
    <row r="86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</row>
    <row r="87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</row>
    <row r="8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</row>
    <row r="89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</row>
    <row r="90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</row>
    <row r="9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</row>
    <row r="9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</row>
    <row r="9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</row>
    <row r="9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</row>
    <row r="9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</row>
    <row r="96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</row>
    <row r="97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</row>
    <row r="98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</row>
    <row r="99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</row>
    <row r="100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</row>
    <row r="917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</row>
    <row r="918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</row>
    <row r="919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</row>
    <row r="920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</row>
    <row r="92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</row>
    <row r="922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</row>
    <row r="923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</row>
    <row r="924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</row>
    <row r="925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</row>
    <row r="926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</row>
    <row r="927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</row>
    <row r="928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</row>
    <row r="929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</row>
    <row r="930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</row>
    <row r="93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</row>
    <row r="932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</row>
    <row r="933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</row>
    <row r="934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</row>
    <row r="935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</row>
    <row r="936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</row>
    <row r="937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</row>
    <row r="938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</row>
    <row r="939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</row>
    <row r="940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</row>
    <row r="94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</row>
    <row r="942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</row>
    <row r="943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</row>
    <row r="944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</row>
    <row r="945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</row>
    <row r="946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</row>
    <row r="947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</row>
    <row r="948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</row>
    <row r="949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</row>
    <row r="950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</row>
    <row r="95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</row>
    <row r="952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</row>
    <row r="953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</row>
    <row r="954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</row>
    <row r="955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</row>
    <row r="956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</row>
    <row r="957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</row>
    <row r="958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</row>
    <row r="959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</row>
    <row r="960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</row>
    <row r="96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</row>
    <row r="962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</row>
    <row r="963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</row>
    <row r="964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</row>
    <row r="965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</row>
    <row r="966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</row>
    <row r="967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</row>
    <row r="968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</row>
    <row r="969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</row>
    <row r="970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</row>
    <row r="97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</row>
    <row r="972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</row>
    <row r="973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  <c r="AB973" s="37"/>
    </row>
    <row r="974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  <c r="AB974" s="37"/>
    </row>
    <row r="975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  <c r="AB975" s="37"/>
    </row>
    <row r="976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  <c r="AB976" s="37"/>
    </row>
    <row r="977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  <c r="AB977" s="37"/>
    </row>
    <row r="978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  <c r="AB978" s="37"/>
    </row>
    <row r="979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  <c r="AB979" s="37"/>
    </row>
    <row r="980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  <c r="AB980" s="37"/>
    </row>
    <row r="98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  <c r="AB981" s="37"/>
    </row>
    <row r="982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  <c r="AB982" s="37"/>
    </row>
    <row r="983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  <c r="AB983" s="37"/>
    </row>
    <row r="984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  <c r="AB984" s="37"/>
    </row>
    <row r="985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  <c r="AB985" s="37"/>
    </row>
    <row r="986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  <c r="AB986" s="37"/>
    </row>
    <row r="987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  <c r="AA987" s="37"/>
      <c r="AB987" s="37"/>
    </row>
    <row r="988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  <c r="AA988" s="37"/>
      <c r="AB988" s="37"/>
    </row>
    <row r="989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  <c r="AA989" s="37"/>
      <c r="AB989" s="37"/>
    </row>
    <row r="990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  <c r="AA990" s="37"/>
      <c r="AB990" s="37"/>
    </row>
    <row r="99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  <c r="AA991" s="37"/>
      <c r="AB991" s="37"/>
    </row>
    <row r="992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  <c r="AA992" s="37"/>
      <c r="AB992" s="37"/>
    </row>
    <row r="993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  <c r="AA993" s="37"/>
      <c r="AB993" s="37"/>
    </row>
    <row r="994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  <c r="AA994" s="37"/>
      <c r="AB994" s="37"/>
    </row>
    <row r="995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  <c r="AA995" s="37"/>
      <c r="AB995" s="37"/>
    </row>
    <row r="996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  <c r="AA996" s="37"/>
      <c r="AB996" s="37"/>
    </row>
    <row r="997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  <c r="AA997" s="37"/>
      <c r="AB997" s="37"/>
    </row>
    <row r="998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  <c r="AA998" s="37"/>
      <c r="AB998" s="37"/>
    </row>
    <row r="999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  <c r="AA999" s="37"/>
      <c r="AB999" s="37"/>
    </row>
    <row r="1000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  <c r="AA1000" s="37"/>
      <c r="AB1000" s="37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3.5"/>
    <col customWidth="1" min="7" max="7" width="37.5"/>
    <col customWidth="1" min="17" max="17" width="27.63"/>
  </cols>
  <sheetData>
    <row r="1">
      <c r="A1" s="59" t="s">
        <v>223</v>
      </c>
      <c r="B1" s="60" t="s">
        <v>224</v>
      </c>
      <c r="C1" s="41"/>
      <c r="D1" s="41"/>
      <c r="E1" s="37"/>
      <c r="F1" s="37"/>
      <c r="G1" s="61"/>
      <c r="H1" s="62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>
      <c r="A2" s="37"/>
      <c r="B2" s="37"/>
      <c r="C2" s="63" t="s">
        <v>225</v>
      </c>
      <c r="D2" s="41"/>
      <c r="E2" s="37"/>
      <c r="F2" s="61"/>
      <c r="G2" s="64"/>
      <c r="H2" s="62"/>
      <c r="I2" s="62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>
      <c r="A3" s="37"/>
      <c r="B3" s="37"/>
      <c r="C3" s="63" t="s">
        <v>226</v>
      </c>
      <c r="D3" s="41"/>
      <c r="E3" s="37"/>
      <c r="F3" s="61"/>
      <c r="G3" s="64"/>
      <c r="H3" s="62"/>
      <c r="I3" s="62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</row>
    <row r="4">
      <c r="A4" s="60" t="s">
        <v>227</v>
      </c>
      <c r="B4" s="60" t="s">
        <v>228</v>
      </c>
      <c r="C4" s="63" t="s">
        <v>229</v>
      </c>
      <c r="D4" s="63" t="s">
        <v>230</v>
      </c>
      <c r="E4" s="60" t="s">
        <v>231</v>
      </c>
      <c r="F4" s="65" t="s">
        <v>232</v>
      </c>
      <c r="G4" s="66" t="s">
        <v>233</v>
      </c>
      <c r="H4" s="67" t="s">
        <v>234</v>
      </c>
      <c r="I4" s="64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</row>
    <row r="5">
      <c r="A5" s="68" t="s">
        <v>235</v>
      </c>
      <c r="B5" s="68" t="s">
        <v>236</v>
      </c>
      <c r="C5" s="69">
        <v>1000.0</v>
      </c>
      <c r="D5" s="69">
        <v>12000.0</v>
      </c>
      <c r="E5" s="37"/>
      <c r="F5" s="61"/>
      <c r="G5" s="66" t="s">
        <v>237</v>
      </c>
      <c r="H5" s="67">
        <v>1.0</v>
      </c>
      <c r="I5" s="70" t="s">
        <v>101</v>
      </c>
      <c r="J5" s="37"/>
      <c r="K5" s="37"/>
      <c r="L5" s="71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>
      <c r="A6" s="68" t="s">
        <v>238</v>
      </c>
      <c r="B6" s="68" t="s">
        <v>239</v>
      </c>
      <c r="C6" s="69">
        <v>775.0</v>
      </c>
      <c r="D6" s="69">
        <f t="shared" ref="D6:D17" si="1">C6*12</f>
        <v>9300</v>
      </c>
      <c r="E6" s="72">
        <v>45292.0</v>
      </c>
      <c r="F6" s="73">
        <v>45657.0</v>
      </c>
      <c r="G6" s="66" t="s">
        <v>240</v>
      </c>
      <c r="H6" s="67">
        <v>1.0</v>
      </c>
      <c r="I6" s="74"/>
      <c r="J6" s="37"/>
      <c r="K6" s="71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>
      <c r="A7" s="68" t="s">
        <v>241</v>
      </c>
      <c r="B7" s="68" t="s">
        <v>242</v>
      </c>
      <c r="C7" s="69">
        <v>875.0</v>
      </c>
      <c r="D7" s="69">
        <f t="shared" si="1"/>
        <v>10500</v>
      </c>
      <c r="E7" s="72">
        <v>45536.0</v>
      </c>
      <c r="F7" s="72">
        <v>45900.0</v>
      </c>
      <c r="G7" s="66" t="s">
        <v>240</v>
      </c>
      <c r="H7" s="67">
        <v>1.0</v>
      </c>
      <c r="I7" s="74"/>
      <c r="J7" s="37"/>
      <c r="K7" s="71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>
      <c r="A8" s="68" t="s">
        <v>243</v>
      </c>
      <c r="B8" s="68" t="s">
        <v>244</v>
      </c>
      <c r="C8" s="69">
        <v>850.0</v>
      </c>
      <c r="D8" s="69">
        <f t="shared" si="1"/>
        <v>10200</v>
      </c>
      <c r="E8" s="72">
        <v>45536.0</v>
      </c>
      <c r="F8" s="72">
        <v>45900.0</v>
      </c>
      <c r="G8" s="66" t="s">
        <v>240</v>
      </c>
      <c r="H8" s="67">
        <v>1.0</v>
      </c>
      <c r="I8" s="74"/>
      <c r="J8" s="37"/>
      <c r="K8" s="71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>
      <c r="A9" s="68" t="s">
        <v>245</v>
      </c>
      <c r="B9" s="68" t="s">
        <v>246</v>
      </c>
      <c r="C9" s="69">
        <v>1000.0</v>
      </c>
      <c r="D9" s="69">
        <f t="shared" si="1"/>
        <v>12000</v>
      </c>
      <c r="E9" s="37"/>
      <c r="F9" s="61"/>
      <c r="G9" s="66" t="s">
        <v>247</v>
      </c>
      <c r="H9" s="67">
        <v>1.0</v>
      </c>
      <c r="I9" s="74"/>
      <c r="J9" s="37"/>
      <c r="K9" s="71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</row>
    <row r="10">
      <c r="A10" s="68" t="s">
        <v>248</v>
      </c>
      <c r="B10" s="68" t="s">
        <v>249</v>
      </c>
      <c r="C10" s="69">
        <v>825.0</v>
      </c>
      <c r="D10" s="69">
        <f t="shared" si="1"/>
        <v>9900</v>
      </c>
      <c r="E10" s="72">
        <v>39122.0</v>
      </c>
      <c r="F10" s="72" t="s">
        <v>250</v>
      </c>
      <c r="G10" s="66" t="s">
        <v>237</v>
      </c>
      <c r="H10" s="67">
        <v>1.0</v>
      </c>
      <c r="I10" s="74"/>
      <c r="J10" s="37"/>
      <c r="K10" s="71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>
      <c r="A11" s="68" t="s">
        <v>251</v>
      </c>
      <c r="B11" s="68" t="s">
        <v>252</v>
      </c>
      <c r="C11" s="69">
        <v>775.0</v>
      </c>
      <c r="D11" s="69">
        <f t="shared" si="1"/>
        <v>9300</v>
      </c>
      <c r="E11" s="72">
        <v>45627.0</v>
      </c>
      <c r="F11" s="72">
        <v>45991.0</v>
      </c>
      <c r="G11" s="66" t="s">
        <v>240</v>
      </c>
      <c r="H11" s="67">
        <v>1.0</v>
      </c>
      <c r="I11" s="74"/>
      <c r="J11" s="37"/>
      <c r="K11" s="71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</row>
    <row r="12">
      <c r="A12" s="68" t="s">
        <v>253</v>
      </c>
      <c r="B12" s="68" t="s">
        <v>254</v>
      </c>
      <c r="C12" s="69">
        <v>875.0</v>
      </c>
      <c r="D12" s="69">
        <f t="shared" si="1"/>
        <v>10500</v>
      </c>
      <c r="E12" s="72">
        <v>45536.0</v>
      </c>
      <c r="F12" s="72">
        <v>45900.0</v>
      </c>
      <c r="G12" s="66" t="s">
        <v>240</v>
      </c>
      <c r="H12" s="67">
        <v>1.0</v>
      </c>
      <c r="I12" s="74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</row>
    <row r="13">
      <c r="A13" s="68" t="s">
        <v>255</v>
      </c>
      <c r="B13" s="68" t="s">
        <v>256</v>
      </c>
      <c r="C13" s="69">
        <v>1000.0</v>
      </c>
      <c r="D13" s="69">
        <f t="shared" si="1"/>
        <v>12000</v>
      </c>
      <c r="E13" s="72">
        <v>45474.0</v>
      </c>
      <c r="F13" s="72">
        <v>45838.0</v>
      </c>
      <c r="G13" s="66" t="s">
        <v>237</v>
      </c>
      <c r="H13" s="67">
        <v>1.0</v>
      </c>
      <c r="I13" s="74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>
      <c r="A14" s="68" t="s">
        <v>257</v>
      </c>
      <c r="B14" s="75" t="s">
        <v>258</v>
      </c>
      <c r="C14" s="76">
        <v>1000.0</v>
      </c>
      <c r="D14" s="69">
        <f t="shared" si="1"/>
        <v>12000</v>
      </c>
      <c r="E14" s="77">
        <v>45748.0</v>
      </c>
      <c r="F14" s="78" t="s">
        <v>259</v>
      </c>
      <c r="G14" s="66" t="s">
        <v>237</v>
      </c>
      <c r="H14" s="67">
        <v>1.0</v>
      </c>
      <c r="I14" s="74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</row>
    <row r="15">
      <c r="A15" s="68" t="s">
        <v>260</v>
      </c>
      <c r="B15" s="68" t="s">
        <v>261</v>
      </c>
      <c r="C15" s="69">
        <v>825.0</v>
      </c>
      <c r="D15" s="69">
        <f t="shared" si="1"/>
        <v>9900</v>
      </c>
      <c r="E15" s="72">
        <v>45474.0</v>
      </c>
      <c r="F15" s="72">
        <v>45838.0</v>
      </c>
      <c r="G15" s="66" t="s">
        <v>240</v>
      </c>
      <c r="H15" s="67">
        <v>1.0</v>
      </c>
      <c r="I15" s="74"/>
      <c r="J15" s="37"/>
      <c r="K15" s="37"/>
      <c r="L15" s="71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>
      <c r="A16" s="68" t="s">
        <v>262</v>
      </c>
      <c r="B16" s="68" t="s">
        <v>263</v>
      </c>
      <c r="C16" s="69">
        <v>875.0</v>
      </c>
      <c r="D16" s="69">
        <f t="shared" si="1"/>
        <v>10500</v>
      </c>
      <c r="E16" s="72">
        <v>44958.0</v>
      </c>
      <c r="F16" s="73">
        <v>45322.0</v>
      </c>
      <c r="G16" s="66" t="s">
        <v>240</v>
      </c>
      <c r="H16" s="67">
        <v>1.0</v>
      </c>
      <c r="I16" s="74"/>
      <c r="J16" s="37"/>
      <c r="K16" s="71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</row>
    <row r="17">
      <c r="A17" s="68" t="s">
        <v>264</v>
      </c>
      <c r="B17" s="68" t="s">
        <v>265</v>
      </c>
      <c r="C17" s="69">
        <v>975.0</v>
      </c>
      <c r="D17" s="69">
        <f t="shared" si="1"/>
        <v>11700</v>
      </c>
      <c r="E17" s="72">
        <v>45505.0</v>
      </c>
      <c r="F17" s="72">
        <v>45869.0</v>
      </c>
      <c r="G17" s="66" t="s">
        <v>237</v>
      </c>
      <c r="H17" s="67">
        <v>1.0</v>
      </c>
      <c r="I17" s="74"/>
      <c r="J17" s="37"/>
      <c r="K17" s="71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</row>
    <row r="18">
      <c r="A18" s="37"/>
      <c r="B18" s="60" t="s">
        <v>266</v>
      </c>
      <c r="C18" s="63">
        <f t="shared" ref="C18:D18" si="2">SUM(C5:C17)</f>
        <v>11650</v>
      </c>
      <c r="D18" s="63">
        <f t="shared" si="2"/>
        <v>139800</v>
      </c>
      <c r="E18" s="37"/>
      <c r="F18" s="61"/>
      <c r="H18" s="62"/>
      <c r="I18" s="74"/>
      <c r="J18" s="37"/>
      <c r="K18" s="71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>
      <c r="A19" s="79"/>
      <c r="B19" s="37"/>
      <c r="C19" s="63" t="s">
        <v>267</v>
      </c>
      <c r="D19" s="41"/>
      <c r="E19" s="37"/>
      <c r="F19" s="61"/>
      <c r="H19" s="62"/>
      <c r="I19" s="74"/>
      <c r="J19" s="37"/>
      <c r="K19" s="71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</row>
    <row r="20">
      <c r="A20" s="80">
        <v>1.0</v>
      </c>
      <c r="B20" s="75" t="s">
        <v>268</v>
      </c>
      <c r="C20" s="69">
        <v>1150.0</v>
      </c>
      <c r="D20" s="69">
        <f t="shared" ref="D20:D26" si="3">C20*12</f>
        <v>13800</v>
      </c>
      <c r="E20" s="72"/>
      <c r="F20" s="72" t="s">
        <v>250</v>
      </c>
      <c r="G20" s="66" t="s">
        <v>269</v>
      </c>
      <c r="H20" s="67">
        <v>1.0</v>
      </c>
      <c r="I20" s="81" t="s">
        <v>125</v>
      </c>
      <c r="J20" s="37"/>
      <c r="K20" s="71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</row>
    <row r="21">
      <c r="A21" s="80">
        <v>2.0</v>
      </c>
      <c r="B21" s="68" t="s">
        <v>270</v>
      </c>
      <c r="C21" s="69">
        <v>1150.0</v>
      </c>
      <c r="D21" s="69">
        <f t="shared" si="3"/>
        <v>13800</v>
      </c>
      <c r="E21" s="72">
        <v>42170.0</v>
      </c>
      <c r="F21" s="72" t="s">
        <v>250</v>
      </c>
      <c r="G21" s="66" t="s">
        <v>271</v>
      </c>
      <c r="H21" s="67">
        <v>1.0</v>
      </c>
      <c r="I21" s="74"/>
      <c r="J21" s="37"/>
      <c r="K21" s="71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</row>
    <row r="22">
      <c r="A22" s="80">
        <v>3.0</v>
      </c>
      <c r="B22" s="68" t="s">
        <v>272</v>
      </c>
      <c r="C22" s="69">
        <v>1375.0</v>
      </c>
      <c r="D22" s="69">
        <f t="shared" si="3"/>
        <v>16500</v>
      </c>
      <c r="E22" s="72">
        <v>44774.0</v>
      </c>
      <c r="F22" s="72">
        <v>45869.0</v>
      </c>
      <c r="G22" s="66" t="s">
        <v>237</v>
      </c>
      <c r="H22" s="67">
        <v>1.0</v>
      </c>
      <c r="I22" s="74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>
      <c r="A23" s="80">
        <v>4.0</v>
      </c>
      <c r="B23" s="68" t="s">
        <v>273</v>
      </c>
      <c r="C23" s="69">
        <v>1320.0</v>
      </c>
      <c r="D23" s="69">
        <f t="shared" si="3"/>
        <v>15840</v>
      </c>
      <c r="E23" s="72">
        <v>45597.0</v>
      </c>
      <c r="F23" s="72">
        <v>45962.0</v>
      </c>
      <c r="G23" s="66" t="s">
        <v>274</v>
      </c>
      <c r="H23" s="67">
        <v>1.0</v>
      </c>
      <c r="I23" s="82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>
      <c r="A24" s="80">
        <v>5.0</v>
      </c>
      <c r="B24" s="68" t="s">
        <v>275</v>
      </c>
      <c r="C24" s="69">
        <v>1275.0</v>
      </c>
      <c r="D24" s="69">
        <f t="shared" si="3"/>
        <v>15300</v>
      </c>
      <c r="E24" s="72">
        <v>45352.0</v>
      </c>
      <c r="F24" s="73">
        <v>45716.0</v>
      </c>
      <c r="G24" s="66" t="s">
        <v>274</v>
      </c>
      <c r="H24" s="67">
        <v>1.0</v>
      </c>
      <c r="I24" s="82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</row>
    <row r="25">
      <c r="A25" s="80">
        <v>6.0</v>
      </c>
      <c r="B25" s="75" t="s">
        <v>276</v>
      </c>
      <c r="C25" s="76">
        <v>1175.0</v>
      </c>
      <c r="D25" s="69">
        <f t="shared" si="3"/>
        <v>14100</v>
      </c>
      <c r="E25" s="77">
        <v>45778.0</v>
      </c>
      <c r="F25" s="77">
        <v>46143.0</v>
      </c>
      <c r="G25" s="66" t="s">
        <v>274</v>
      </c>
      <c r="H25" s="67">
        <v>1.0</v>
      </c>
      <c r="I25" s="82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</row>
    <row r="26">
      <c r="A26" s="68" t="s">
        <v>277</v>
      </c>
      <c r="B26" s="68" t="s">
        <v>278</v>
      </c>
      <c r="C26" s="69">
        <v>1821.04</v>
      </c>
      <c r="D26" s="69">
        <f t="shared" si="3"/>
        <v>21852.48</v>
      </c>
      <c r="E26" s="72">
        <v>45412.0</v>
      </c>
      <c r="F26" s="73">
        <v>45777.0</v>
      </c>
      <c r="G26" s="66" t="s">
        <v>279</v>
      </c>
      <c r="H26" s="67">
        <v>2.0</v>
      </c>
      <c r="I26" s="82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</row>
    <row r="27">
      <c r="A27" s="37"/>
      <c r="B27" s="60" t="s">
        <v>280</v>
      </c>
      <c r="C27" s="63">
        <f t="shared" ref="C27:D27" si="4">SUM(C20:C26)</f>
        <v>9266.04</v>
      </c>
      <c r="D27" s="63">
        <f t="shared" si="4"/>
        <v>111192.48</v>
      </c>
      <c r="E27" s="37"/>
      <c r="F27" s="37"/>
      <c r="H27" s="37"/>
      <c r="I27" s="82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</row>
    <row r="28">
      <c r="A28" s="37"/>
      <c r="B28" s="37"/>
      <c r="C28" s="63" t="s">
        <v>281</v>
      </c>
      <c r="D28" s="41"/>
      <c r="E28" s="37"/>
      <c r="F28" s="37"/>
      <c r="H28" s="37"/>
      <c r="I28" s="82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</row>
    <row r="29">
      <c r="A29" s="68" t="s">
        <v>282</v>
      </c>
      <c r="B29" s="68" t="s">
        <v>283</v>
      </c>
      <c r="C29" s="69">
        <v>1015.0</v>
      </c>
      <c r="D29" s="69">
        <f t="shared" ref="D29:D37" si="5">C29*12</f>
        <v>12180</v>
      </c>
      <c r="E29" s="72">
        <v>45474.0</v>
      </c>
      <c r="F29" s="83">
        <v>46203.0</v>
      </c>
      <c r="G29" s="66" t="s">
        <v>284</v>
      </c>
      <c r="H29" s="67">
        <v>1.0</v>
      </c>
      <c r="I29" s="81" t="s">
        <v>10</v>
      </c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</row>
    <row r="30">
      <c r="A30" s="68" t="s">
        <v>285</v>
      </c>
      <c r="B30" s="68" t="s">
        <v>286</v>
      </c>
      <c r="C30" s="69">
        <v>1060.0</v>
      </c>
      <c r="D30" s="69">
        <f t="shared" si="5"/>
        <v>12720</v>
      </c>
      <c r="E30" s="72">
        <v>44774.0</v>
      </c>
      <c r="F30" s="75" t="s">
        <v>287</v>
      </c>
      <c r="G30" s="66" t="s">
        <v>288</v>
      </c>
      <c r="H30" s="67">
        <v>1.0</v>
      </c>
      <c r="I30" s="82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</row>
    <row r="31">
      <c r="A31" s="68" t="s">
        <v>289</v>
      </c>
      <c r="B31" s="75" t="s">
        <v>290</v>
      </c>
      <c r="C31" s="69">
        <v>1025.0</v>
      </c>
      <c r="D31" s="69">
        <f t="shared" si="5"/>
        <v>12300</v>
      </c>
      <c r="E31" s="77">
        <v>45778.0</v>
      </c>
      <c r="F31" s="77">
        <v>46143.0</v>
      </c>
      <c r="G31" s="66" t="s">
        <v>288</v>
      </c>
      <c r="H31" s="67">
        <v>1.0</v>
      </c>
      <c r="I31" s="82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>
      <c r="A32" s="68" t="s">
        <v>291</v>
      </c>
      <c r="B32" s="75" t="s">
        <v>268</v>
      </c>
      <c r="C32" s="76">
        <v>1000.0</v>
      </c>
      <c r="D32" s="69">
        <f t="shared" si="5"/>
        <v>12000</v>
      </c>
      <c r="E32" s="72"/>
      <c r="F32" s="73"/>
      <c r="G32" s="66" t="s">
        <v>288</v>
      </c>
      <c r="H32" s="67">
        <v>1.0</v>
      </c>
      <c r="I32" s="82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</row>
    <row r="33">
      <c r="A33" s="68" t="s">
        <v>292</v>
      </c>
      <c r="B33" s="68" t="s">
        <v>293</v>
      </c>
      <c r="C33" s="69">
        <v>985.0</v>
      </c>
      <c r="D33" s="69">
        <f t="shared" si="5"/>
        <v>11820</v>
      </c>
      <c r="E33" s="72">
        <v>44713.0</v>
      </c>
      <c r="F33" s="72" t="s">
        <v>250</v>
      </c>
      <c r="G33" s="66" t="s">
        <v>288</v>
      </c>
      <c r="H33" s="67">
        <v>1.0</v>
      </c>
      <c r="I33" s="82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</row>
    <row r="34">
      <c r="A34" s="68" t="s">
        <v>294</v>
      </c>
      <c r="B34" s="75" t="s">
        <v>295</v>
      </c>
      <c r="C34" s="76">
        <v>950.0</v>
      </c>
      <c r="D34" s="69">
        <f t="shared" si="5"/>
        <v>11400</v>
      </c>
      <c r="E34" s="83">
        <v>45823.0</v>
      </c>
      <c r="F34" s="83">
        <v>46188.0</v>
      </c>
      <c r="G34" s="66" t="s">
        <v>284</v>
      </c>
      <c r="H34" s="67">
        <v>1.0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>
      <c r="A35" s="68" t="s">
        <v>296</v>
      </c>
      <c r="B35" s="68" t="s">
        <v>297</v>
      </c>
      <c r="C35" s="69">
        <v>915.0</v>
      </c>
      <c r="D35" s="69">
        <f t="shared" si="5"/>
        <v>10980</v>
      </c>
      <c r="E35" s="72">
        <v>45017.0</v>
      </c>
      <c r="F35" s="73">
        <v>45382.0</v>
      </c>
      <c r="G35" s="66" t="s">
        <v>284</v>
      </c>
      <c r="H35" s="67">
        <v>1.0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</row>
    <row r="36">
      <c r="A36" s="68" t="s">
        <v>298</v>
      </c>
      <c r="B36" s="68" t="s">
        <v>299</v>
      </c>
      <c r="C36" s="69">
        <v>825.0</v>
      </c>
      <c r="D36" s="69">
        <f t="shared" si="5"/>
        <v>9900</v>
      </c>
      <c r="E36" s="72">
        <v>45170.0</v>
      </c>
      <c r="F36" s="72">
        <v>45900.0</v>
      </c>
      <c r="G36" s="66" t="s">
        <v>284</v>
      </c>
      <c r="H36" s="67">
        <v>1.0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</row>
    <row r="37">
      <c r="A37" s="68" t="s">
        <v>300</v>
      </c>
      <c r="B37" s="68" t="s">
        <v>301</v>
      </c>
      <c r="C37" s="69">
        <v>900.0</v>
      </c>
      <c r="D37" s="69">
        <f t="shared" si="5"/>
        <v>10800</v>
      </c>
      <c r="E37" s="72">
        <v>44562.0</v>
      </c>
      <c r="F37" s="72" t="s">
        <v>250</v>
      </c>
      <c r="G37" s="66" t="s">
        <v>302</v>
      </c>
      <c r="H37" s="67">
        <v>1.0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</row>
    <row r="38">
      <c r="A38" s="37"/>
      <c r="B38" s="60" t="s">
        <v>303</v>
      </c>
      <c r="C38" s="63">
        <f t="shared" ref="C38:D38" si="6">SUM(C29:C37)</f>
        <v>8675</v>
      </c>
      <c r="D38" s="63">
        <f t="shared" si="6"/>
        <v>104100</v>
      </c>
      <c r="E38" s="37"/>
      <c r="F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</row>
    <row r="39">
      <c r="A39" s="37"/>
      <c r="B39" s="60" t="s">
        <v>304</v>
      </c>
      <c r="C39" s="84">
        <f t="shared" ref="C39:D39" si="7">C18+C27+C38</f>
        <v>29591.04</v>
      </c>
      <c r="D39" s="84">
        <f t="shared" si="7"/>
        <v>355092.48</v>
      </c>
      <c r="E39" s="37"/>
      <c r="F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</row>
    <row r="4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</row>
    <row r="4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</row>
    <row r="4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</row>
    <row r="44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</row>
    <row r="4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</row>
    <row r="46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</row>
    <row r="47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</row>
    <row r="49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</row>
    <row r="50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</row>
    <row r="5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</row>
    <row r="5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</row>
    <row r="5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</row>
    <row r="54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</row>
    <row r="5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</row>
    <row r="56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</row>
    <row r="57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</row>
    <row r="58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</row>
    <row r="59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</row>
    <row r="60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</row>
    <row r="6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</row>
    <row r="6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</row>
    <row r="6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</row>
    <row r="64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</row>
    <row r="6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</row>
    <row r="66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</row>
    <row r="67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</row>
    <row r="6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</row>
    <row r="69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</row>
    <row r="70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</row>
    <row r="7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</row>
    <row r="7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</row>
    <row r="7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</row>
    <row r="7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</row>
    <row r="7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</row>
    <row r="76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</row>
    <row r="77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</row>
    <row r="7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</row>
    <row r="79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</row>
    <row r="80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</row>
    <row r="8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</row>
    <row r="8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</row>
    <row r="8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</row>
    <row r="8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</row>
    <row r="8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</row>
    <row r="86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</row>
    <row r="87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</row>
    <row r="8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</row>
    <row r="89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</row>
    <row r="90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</row>
    <row r="9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</row>
    <row r="9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</row>
    <row r="9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</row>
    <row r="9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</row>
    <row r="9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</row>
    <row r="96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</row>
    <row r="97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</row>
    <row r="98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</row>
    <row r="99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</row>
    <row r="100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</row>
    <row r="917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</row>
    <row r="918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</row>
    <row r="919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</row>
    <row r="920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</row>
    <row r="92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</row>
    <row r="922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</row>
    <row r="923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</row>
    <row r="924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</row>
    <row r="925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</row>
    <row r="926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</row>
    <row r="927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</row>
    <row r="928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</row>
    <row r="929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</row>
    <row r="930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</row>
    <row r="93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</row>
    <row r="932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</row>
    <row r="933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</row>
    <row r="934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</row>
    <row r="935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</row>
    <row r="936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</row>
    <row r="937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</row>
    <row r="938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</row>
    <row r="939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</row>
    <row r="940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</row>
    <row r="94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</row>
    <row r="942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</row>
    <row r="943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</row>
    <row r="944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</row>
    <row r="945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</row>
    <row r="946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</row>
    <row r="947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</row>
    <row r="948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</row>
    <row r="949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</row>
    <row r="950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</row>
    <row r="95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</row>
    <row r="952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</row>
    <row r="953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</row>
    <row r="954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</row>
    <row r="955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</row>
    <row r="956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</row>
    <row r="957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</row>
    <row r="958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</row>
    <row r="959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</row>
    <row r="960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</row>
    <row r="96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</row>
    <row r="962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</row>
    <row r="963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</row>
    <row r="964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</row>
    <row r="965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</row>
    <row r="966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</row>
    <row r="967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</row>
    <row r="968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</row>
    <row r="969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</row>
    <row r="970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</row>
    <row r="97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</row>
    <row r="972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</row>
    <row r="973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</row>
    <row r="974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</row>
    <row r="975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</row>
    <row r="976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</row>
    <row r="977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</row>
    <row r="978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</row>
    <row r="979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</row>
    <row r="980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</row>
    <row r="98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</row>
    <row r="982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</row>
    <row r="983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</row>
    <row r="984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</row>
    <row r="985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</row>
    <row r="986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</row>
    <row r="987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</row>
    <row r="988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</row>
    <row r="989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</row>
    <row r="990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</row>
    <row r="99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</row>
    <row r="992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</row>
    <row r="993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</row>
    <row r="994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</row>
    <row r="995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</row>
    <row r="996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</row>
    <row r="997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</row>
    <row r="998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</row>
    <row r="999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</row>
    <row r="1000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</row>
  </sheetData>
  <dataValidations>
    <dataValidation type="list" allowBlank="1" showErrorMessage="1" sqref="F2:F20">
      <formula1>"Standard,Renovated,Needs rehab"</formula1>
    </dataValidation>
  </dataValidation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13"/>
    <col customWidth="1" min="2" max="2" width="36.75"/>
  </cols>
  <sheetData>
    <row r="1">
      <c r="A1" s="85" t="s">
        <v>305</v>
      </c>
      <c r="B1" s="85" t="s">
        <v>306</v>
      </c>
    </row>
    <row r="2">
      <c r="A2" s="86" t="s">
        <v>307</v>
      </c>
      <c r="B2" s="87" t="s">
        <v>308</v>
      </c>
    </row>
    <row r="3">
      <c r="A3" s="86" t="s">
        <v>307</v>
      </c>
      <c r="B3" s="87" t="s">
        <v>309</v>
      </c>
    </row>
    <row r="4">
      <c r="A4" s="86" t="s">
        <v>307</v>
      </c>
      <c r="B4" s="87" t="s">
        <v>310</v>
      </c>
    </row>
    <row r="5">
      <c r="A5" s="87" t="s">
        <v>311</v>
      </c>
      <c r="B5" s="87" t="s">
        <v>312</v>
      </c>
    </row>
    <row r="6">
      <c r="A6" s="87" t="s">
        <v>311</v>
      </c>
      <c r="B6" s="87" t="s">
        <v>313</v>
      </c>
    </row>
    <row r="7">
      <c r="A7" s="87" t="s">
        <v>311</v>
      </c>
      <c r="B7" s="87" t="s">
        <v>314</v>
      </c>
    </row>
    <row r="8">
      <c r="A8" s="87" t="s">
        <v>311</v>
      </c>
      <c r="B8" s="87" t="s">
        <v>315</v>
      </c>
    </row>
    <row r="9">
      <c r="A9" s="87" t="s">
        <v>311</v>
      </c>
      <c r="B9" s="87" t="s">
        <v>316</v>
      </c>
    </row>
    <row r="10">
      <c r="A10" s="87" t="s">
        <v>317</v>
      </c>
      <c r="B10" s="87" t="s">
        <v>318</v>
      </c>
    </row>
    <row r="11">
      <c r="A11" s="87" t="s">
        <v>317</v>
      </c>
      <c r="B11" s="86" t="s">
        <v>319</v>
      </c>
    </row>
    <row r="12">
      <c r="A12" s="87" t="s">
        <v>317</v>
      </c>
      <c r="B12" s="87" t="s">
        <v>320</v>
      </c>
    </row>
    <row r="13">
      <c r="A13" s="87" t="s">
        <v>317</v>
      </c>
      <c r="B13" s="87" t="s">
        <v>321</v>
      </c>
    </row>
    <row r="14">
      <c r="A14" s="87" t="s">
        <v>317</v>
      </c>
      <c r="B14" s="88" t="s">
        <v>322</v>
      </c>
    </row>
    <row r="15">
      <c r="A15" s="87" t="s">
        <v>323</v>
      </c>
      <c r="B15" s="87" t="s">
        <v>324</v>
      </c>
    </row>
    <row r="16">
      <c r="A16" s="87" t="s">
        <v>323</v>
      </c>
      <c r="B16" s="87" t="s">
        <v>325</v>
      </c>
    </row>
    <row r="17">
      <c r="A17" s="87" t="s">
        <v>326</v>
      </c>
      <c r="B17" s="87" t="s">
        <v>327</v>
      </c>
    </row>
    <row r="18">
      <c r="A18" s="87" t="s">
        <v>326</v>
      </c>
      <c r="B18" s="87" t="s">
        <v>328</v>
      </c>
    </row>
    <row r="19">
      <c r="A19" s="87" t="s">
        <v>329</v>
      </c>
      <c r="B19" s="87" t="s">
        <v>330</v>
      </c>
    </row>
    <row r="20">
      <c r="A20" s="87" t="s">
        <v>329</v>
      </c>
      <c r="B20" s="87" t="s">
        <v>331</v>
      </c>
    </row>
    <row r="21">
      <c r="A21" s="87" t="s">
        <v>329</v>
      </c>
      <c r="B21" s="87" t="s">
        <v>332</v>
      </c>
    </row>
    <row r="22">
      <c r="A22" s="89" t="s">
        <v>333</v>
      </c>
      <c r="B22" s="89" t="s">
        <v>334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90" t="s">
        <v>335</v>
      </c>
    </row>
    <row r="2">
      <c r="A2" s="91" t="s">
        <v>335</v>
      </c>
      <c r="B2" s="92"/>
    </row>
    <row r="3">
      <c r="A3" s="91" t="s">
        <v>336</v>
      </c>
      <c r="B3" s="92"/>
    </row>
    <row r="4">
      <c r="A4" s="91" t="s">
        <v>337</v>
      </c>
      <c r="B4" s="92"/>
    </row>
    <row r="5">
      <c r="A5" s="91" t="s">
        <v>338</v>
      </c>
      <c r="B5" s="92"/>
    </row>
    <row r="6">
      <c r="A6" s="91" t="s">
        <v>339</v>
      </c>
      <c r="B6" s="92"/>
    </row>
    <row r="7">
      <c r="A7" s="91" t="s">
        <v>340</v>
      </c>
      <c r="B7" s="92"/>
    </row>
    <row r="8">
      <c r="A8" s="91" t="s">
        <v>341</v>
      </c>
      <c r="B8" s="92"/>
    </row>
    <row r="9">
      <c r="A9" s="91" t="s">
        <v>342</v>
      </c>
      <c r="B9" s="92"/>
    </row>
    <row r="10">
      <c r="A10" s="93" t="s">
        <v>343</v>
      </c>
      <c r="B10" s="94"/>
    </row>
    <row r="11">
      <c r="A11" s="95"/>
      <c r="B11" s="96"/>
    </row>
    <row r="12">
      <c r="A12" s="97"/>
      <c r="B12" s="98"/>
    </row>
    <row r="13">
      <c r="A13" s="99" t="s">
        <v>344</v>
      </c>
      <c r="B13" s="96">
        <v>1875000.0</v>
      </c>
    </row>
    <row r="14">
      <c r="A14" s="99" t="s">
        <v>345</v>
      </c>
      <c r="B14" s="100">
        <v>0.0375</v>
      </c>
    </row>
    <row r="15">
      <c r="A15" s="99" t="s">
        <v>346</v>
      </c>
      <c r="B15" s="101">
        <v>25.0</v>
      </c>
    </row>
    <row r="16">
      <c r="A16" s="99"/>
      <c r="B16" s="102"/>
    </row>
    <row r="17">
      <c r="A17" s="99" t="s">
        <v>347</v>
      </c>
      <c r="B17" s="103">
        <v>9640.0</v>
      </c>
    </row>
    <row r="18">
      <c r="A18" s="104" t="s">
        <v>348</v>
      </c>
      <c r="B18" s="105">
        <f>B17*12</f>
        <v>115680</v>
      </c>
    </row>
  </sheetData>
  <mergeCells count="1">
    <mergeCell ref="A10:B10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